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5790" firstSheet="20" activeTab="21"/>
  </bookViews>
  <sheets>
    <sheet name="bev.kiad.1.sz.m." sheetId="1" r:id="rId1"/>
    <sheet name="költségvet.pü.mérleg 1.a.sz.m." sheetId="2" r:id="rId2"/>
    <sheet name="CKÖ költsv.pü.mérleg 1.b.sz.m." sheetId="3" r:id="rId3"/>
    <sheet name="Hiv.2.1.sz.m." sheetId="4" r:id="rId4"/>
    <sheet name="könyvtár 2.1.a.sz.m." sheetId="5" r:id="rId5"/>
    <sheet name="DASZK 2.1.b.sz.m." sheetId="6" r:id="rId6"/>
    <sheet name="ált.isk.2.2.sz.m." sheetId="7" r:id="rId7"/>
    <sheet name="gimi 2.3.sz.m." sheetId="8" r:id="rId8"/>
    <sheet name="Műv.Ház 2.4.sz.m." sheetId="9" r:id="rId9"/>
    <sheet name="CKÖ 2.5.sz.m." sheetId="10" r:id="rId10"/>
    <sheet name="felh.kiad.részl.3.sz.m." sheetId="11" r:id="rId11"/>
    <sheet name="létszám 4.sz.m." sheetId="12" r:id="rId12"/>
    <sheet name="hitelkép.5.sz.m." sheetId="13" r:id="rId13"/>
    <sheet name="Többéves kihat.6.sz.m." sheetId="14" r:id="rId14"/>
    <sheet name="előir.felh.ütemterv 7.sz.m." sheetId="15" r:id="rId15"/>
    <sheet name="Polg.Hiv.kiad.felad.8.sz.m." sheetId="16" r:id="rId16"/>
    <sheet name="önk.ált.ad. kedv.2007.é. t.9.sz" sheetId="17" r:id="rId17"/>
    <sheet name="működ.fejleszt.kiad.10.sz.m." sheetId="18" r:id="rId18"/>
    <sheet name="gördülő 11.sz.m." sheetId="19" r:id="rId19"/>
    <sheet name="műk.c.végl.pe.1.sz.tábla" sheetId="20" r:id="rId20"/>
    <sheet name="önk.által foly.ell.2.sz.tábla" sheetId="21" r:id="rId21"/>
    <sheet name="2007.é.norm.áll.hj.és SZJA al." sheetId="22" r:id="rId22"/>
  </sheets>
  <definedNames/>
  <calcPr fullCalcOnLoad="1"/>
</workbook>
</file>

<file path=xl/sharedStrings.xml><?xml version="1.0" encoding="utf-8"?>
<sst xmlns="http://schemas.openxmlformats.org/spreadsheetml/2006/main" count="1505" uniqueCount="849">
  <si>
    <t>2/2. számú melléklet</t>
  </si>
  <si>
    <t>Cím neve, száma</t>
  </si>
  <si>
    <t>Beszédes József Óvoda, Általános Iskola, Gyógypedagógiai Tagozat, Alapfokú Művészetoktatási Intézmény és Szakiskola,                         Dunaföldvár</t>
  </si>
  <si>
    <t>02</t>
  </si>
  <si>
    <t>Alcím neve, száma</t>
  </si>
  <si>
    <t>----------------------------------------------------------</t>
  </si>
  <si>
    <t>-------------------------</t>
  </si>
  <si>
    <t>Ezer forintban !</t>
  </si>
  <si>
    <t>Előirányzat-csoport</t>
  </si>
  <si>
    <t>Kiemelt előirány-zat</t>
  </si>
  <si>
    <t>Előirányzat-csoport, kiemelt előirányzat megnevezése</t>
  </si>
  <si>
    <t>száma</t>
  </si>
  <si>
    <t>Bevételek</t>
  </si>
  <si>
    <t>Intézményi működési bevételek</t>
  </si>
  <si>
    <t>Alaptevékenység bevételei(étkezési térítési díj)</t>
  </si>
  <si>
    <t>Kamatbevételek</t>
  </si>
  <si>
    <t>Felhalmozási és tőkejellegű bevételek</t>
  </si>
  <si>
    <t>Támogatásértékű bevételek</t>
  </si>
  <si>
    <t>Államháztartás kívülről átvett pénzeszközök</t>
  </si>
  <si>
    <t>Pénzforgalom nélküli bevételek</t>
  </si>
  <si>
    <t>Előző évi pénzmaradvány igénybevétele</t>
  </si>
  <si>
    <t>Előző évi vállalkozási eredmény igénybevétele</t>
  </si>
  <si>
    <t>Önkormányzati támogatás</t>
  </si>
  <si>
    <t>BEVÉTELEK ÖSSZESEN:</t>
  </si>
  <si>
    <t>Kiadások</t>
  </si>
  <si>
    <t>Működési kiadások</t>
  </si>
  <si>
    <t>Személyi juttatások</t>
  </si>
  <si>
    <t>Munkaadókat terhelő járulékok</t>
  </si>
  <si>
    <t>Dologi  kiadások és egyéb folyó kiadások</t>
  </si>
  <si>
    <t>Működési célú pénzeszköz átadás</t>
  </si>
  <si>
    <t>Társadalom és szociálpolitikai juttatások</t>
  </si>
  <si>
    <t>Ellátottak pénzbeli juttatása</t>
  </si>
  <si>
    <t>Felhalmozási célú kiadások</t>
  </si>
  <si>
    <t>Felújítás</t>
  </si>
  <si>
    <t>Intézményi beruházási kiadások</t>
  </si>
  <si>
    <t>Egyéb fejlesztési célú kiadások</t>
  </si>
  <si>
    <t>Tervezett pénzmaradvány</t>
  </si>
  <si>
    <t xml:space="preserve">KIADÁSOK ÖSSZESEN: </t>
  </si>
  <si>
    <t>Létszámkeret /átlagos állományi létszám/ (fő)</t>
  </si>
  <si>
    <t>Felhalmozási célra átvett pénzek államház.kívülről</t>
  </si>
  <si>
    <t>Működési célú (támogatásértékű bevétel)</t>
  </si>
  <si>
    <t>Fejlesztési célú (támogatásértékű bevétel)</t>
  </si>
  <si>
    <t>Államháztartás kívülről átvett pénzeszköz működésre</t>
  </si>
  <si>
    <t>2/3. számú melléklet</t>
  </si>
  <si>
    <t>Magyar László Gimnázium</t>
  </si>
  <si>
    <t>O3</t>
  </si>
  <si>
    <t>Dunaföldvár</t>
  </si>
  <si>
    <t>2/4. számú melléklet</t>
  </si>
  <si>
    <t>Városi Művelődési Központ</t>
  </si>
  <si>
    <t>O4</t>
  </si>
  <si>
    <t>2/5. számú melléklet</t>
  </si>
  <si>
    <t>Cigány Kisebbségi Önkormányzat</t>
  </si>
  <si>
    <t>O5</t>
  </si>
  <si>
    <t>Működési célú (támogatásértékű bevételek)</t>
  </si>
  <si>
    <t>Fejlesztési célú (támogatásértékű bevételek)</t>
  </si>
  <si>
    <t>---------------------</t>
  </si>
  <si>
    <t>Dunaföldvár Városi Önkormányzat</t>
  </si>
  <si>
    <t>Bevételi jogcím</t>
  </si>
  <si>
    <t>1.</t>
  </si>
  <si>
    <t>2.</t>
  </si>
  <si>
    <t>3.</t>
  </si>
  <si>
    <t>4.</t>
  </si>
  <si>
    <t>Illetékek</t>
  </si>
  <si>
    <t>5.</t>
  </si>
  <si>
    <t>Helyi adók</t>
  </si>
  <si>
    <t>6.</t>
  </si>
  <si>
    <t>Átengedett központi adók</t>
  </si>
  <si>
    <t>7.</t>
  </si>
  <si>
    <t>8.</t>
  </si>
  <si>
    <t>9.</t>
  </si>
  <si>
    <t>10.</t>
  </si>
  <si>
    <t>Sajátos felhalmozási és tőkejellegű bevételek</t>
  </si>
  <si>
    <t>16.</t>
  </si>
  <si>
    <t>Céljellegű decentralizált támogatás</t>
  </si>
  <si>
    <t>Egyéb központi támogatás</t>
  </si>
  <si>
    <t>OEP támogatás</t>
  </si>
  <si>
    <t>Elkülönített állami pénzalaptól támogatás</t>
  </si>
  <si>
    <t>23.</t>
  </si>
  <si>
    <t>24.</t>
  </si>
  <si>
    <t>Hitelek, kölcsönök bevételei</t>
  </si>
  <si>
    <t>Értékpapírok bevételei</t>
  </si>
  <si>
    <t>Általános tartalék</t>
  </si>
  <si>
    <t>Céltartalék</t>
  </si>
  <si>
    <t>Dunaföldvár Város Polgármesteri Hivatal</t>
  </si>
  <si>
    <t>01</t>
  </si>
  <si>
    <t>Kiemelt előirányzat</t>
  </si>
  <si>
    <t>Önkormányzat sajátos működési bevételei</t>
  </si>
  <si>
    <t>Tárgyi eszközök, immateriális javak érték.</t>
  </si>
  <si>
    <t>Felh.célú átvett pénzeszk.államh.kívülről</t>
  </si>
  <si>
    <t>Támogatások, kiegészítések</t>
  </si>
  <si>
    <t>Normatív állami hozzájárulás</t>
  </si>
  <si>
    <t>Központosított előirányzat (CKÖ)</t>
  </si>
  <si>
    <t>Normatív kötött felhasználású támogatás</t>
  </si>
  <si>
    <t>Területi kiegyenlítést szolg. fejl. célú tám.</t>
  </si>
  <si>
    <t>Többcélú Kistérségi Társulástól támogatás</t>
  </si>
  <si>
    <t>Adott kölcsönök visszatérülése</t>
  </si>
  <si>
    <t>Finanszírozási bevételek</t>
  </si>
  <si>
    <t>Pénzforgalom nélküli bevételek (pénzmaradvány)</t>
  </si>
  <si>
    <t>KIADÁSOK</t>
  </si>
  <si>
    <t>Személyi jellegű juttatások</t>
  </si>
  <si>
    <t>Dologi jellegű  és egyéb folyó kiadások</t>
  </si>
  <si>
    <t>Felújítások kiadásai</t>
  </si>
  <si>
    <t>Tartalékok</t>
  </si>
  <si>
    <t xml:space="preserve">Adott kölcsönök </t>
  </si>
  <si>
    <t>Finanszírozási kiadások</t>
  </si>
  <si>
    <t>Költségvetési szervek támogatása</t>
  </si>
  <si>
    <t>Dunaföldvár Város Önkormányzata</t>
  </si>
  <si>
    <t xml:space="preserve">       - működési célú hitel bevétel</t>
  </si>
  <si>
    <t>O1</t>
  </si>
  <si>
    <t xml:space="preserve">Kiemelt előirányzat </t>
  </si>
  <si>
    <t>BEVÉTELEK</t>
  </si>
  <si>
    <t>Optima befektetési jegy árf.nyer.</t>
  </si>
  <si>
    <t xml:space="preserve">      - felhalmozási célú hitel bevétel</t>
  </si>
  <si>
    <t xml:space="preserve">              - társadalmi munka keret</t>
  </si>
  <si>
    <t xml:space="preserve">              - út-híd keret</t>
  </si>
  <si>
    <t xml:space="preserve">              - földutak helyreállítása</t>
  </si>
  <si>
    <t xml:space="preserve">              - testvérvárosi kapcsolat</t>
  </si>
  <si>
    <t xml:space="preserve">              - szúnyogírtás</t>
  </si>
  <si>
    <t xml:space="preserve">              - pince-partfal</t>
  </si>
  <si>
    <t xml:space="preserve">              - élelmezési kiadás</t>
  </si>
  <si>
    <t xml:space="preserve">              - összes többi dologi</t>
  </si>
  <si>
    <t xml:space="preserve">                               - panel hitel</t>
  </si>
  <si>
    <t xml:space="preserve">                               - hivatali autó törlesztő részlete</t>
  </si>
  <si>
    <t xml:space="preserve">Működési célú hitel  </t>
  </si>
  <si>
    <t>Értékpapír vásárlás</t>
  </si>
  <si>
    <t>Kiegyenlítő, függő, átfutó kiadások</t>
  </si>
  <si>
    <t xml:space="preserve">Létszámkeret /átlagos állományi létszám/ (fő) </t>
  </si>
  <si>
    <t>DUNAFÖLDVÁR VÁROSI ÖNKORMÁNYZAT</t>
  </si>
  <si>
    <t>4.sz.melléklet</t>
  </si>
  <si>
    <t>Intézmények és Hivatal együtt</t>
  </si>
  <si>
    <t xml:space="preserve">                 A 2007. évi ENGEDÉLYEZETT LÉTSZÁMKERET 2007.január 01-én</t>
  </si>
  <si>
    <t>2007.évi engedélyezett létszám</t>
  </si>
  <si>
    <t>Intézmény neve</t>
  </si>
  <si>
    <t>Teljes</t>
  </si>
  <si>
    <t>Rész-</t>
  </si>
  <si>
    <t>Nyugd.</t>
  </si>
  <si>
    <t>Összes</t>
  </si>
  <si>
    <t>óraadó</t>
  </si>
  <si>
    <t>munka- időben</t>
  </si>
  <si>
    <t>munka-időben</t>
  </si>
  <si>
    <t>foglalk.</t>
  </si>
  <si>
    <t>létszám       fő</t>
  </si>
  <si>
    <t>megb.díj</t>
  </si>
  <si>
    <t>VÁROSI POLGÁRMESTERI HIVATAL DUNAFÖLDVÁR</t>
  </si>
  <si>
    <t>Polgármester</t>
  </si>
  <si>
    <t>Jegyző, aljegyző</t>
  </si>
  <si>
    <t>Irodavezetők</t>
  </si>
  <si>
    <t>Köztisztviselő</t>
  </si>
  <si>
    <t>Köztisztviselők összesen:</t>
  </si>
  <si>
    <t>Közalkalmazottak összesen:</t>
  </si>
  <si>
    <t xml:space="preserve"> -városgazdálkodási ágazati dolg.</t>
  </si>
  <si>
    <t xml:space="preserve"> -egészségügyi ágazati dolgozó</t>
  </si>
  <si>
    <t xml:space="preserve">                     </t>
  </si>
  <si>
    <t xml:space="preserve"> -kultúrális ágazati dolgozó</t>
  </si>
  <si>
    <t>POLGÁRMESTERI HIVATAL összesen:</t>
  </si>
  <si>
    <t>RÉSZBEN ÖNÁLLÓ INTÉZMÉNYEK</t>
  </si>
  <si>
    <t xml:space="preserve"> </t>
  </si>
  <si>
    <t>DASZK</t>
  </si>
  <si>
    <t xml:space="preserve"> -intézményvezető</t>
  </si>
  <si>
    <t>szociális ágazati dolgozó:</t>
  </si>
  <si>
    <t xml:space="preserve"> -bölcsőde</t>
  </si>
  <si>
    <t xml:space="preserve"> -családs.és gyermekj.szolg.</t>
  </si>
  <si>
    <t xml:space="preserve"> -nappali szoc.ell.</t>
  </si>
  <si>
    <t xml:space="preserve"> -házi segítségnyújtás</t>
  </si>
  <si>
    <t>egészségügyi ág.dolg.:</t>
  </si>
  <si>
    <t xml:space="preserve"> -védőnői szolgálat</t>
  </si>
  <si>
    <t>DASZK összesen:</t>
  </si>
  <si>
    <r>
      <t xml:space="preserve">BERZE NAGY ILONA VÁROSI KÖNYVTÁR </t>
    </r>
    <r>
      <rPr>
        <sz val="9"/>
        <rFont val="Arial CE"/>
        <family val="0"/>
      </rPr>
      <t>-kult.ágazat</t>
    </r>
  </si>
  <si>
    <t>POL.HIV. ÉS RÉSZBEN ÖNÁLLÓ            összesen:</t>
  </si>
  <si>
    <t>Közhasznúak</t>
  </si>
  <si>
    <t>Közcélúak</t>
  </si>
  <si>
    <t>POLGÁRMESTERI HIVATAL MINDÖSSZESEN:</t>
  </si>
  <si>
    <t>BESZÉDES JÓZSEF  ÓVODA,ÁLT.ISKOLA…….</t>
  </si>
  <si>
    <t>Igazgató</t>
  </si>
  <si>
    <t>Igazgató helyettes</t>
  </si>
  <si>
    <t>Tagozatvezetők</t>
  </si>
  <si>
    <t>Gazdasági vezető</t>
  </si>
  <si>
    <t>Óvonő közalkalmazott</t>
  </si>
  <si>
    <t>Dajka közalkamazott</t>
  </si>
  <si>
    <t>Gyermek és ifj.felelős</t>
  </si>
  <si>
    <t xml:space="preserve">Pedagógus közalkalmazott </t>
  </si>
  <si>
    <t>Gyógypedagógiai asszisztens</t>
  </si>
  <si>
    <t>Közalkalmazott ügyviteli</t>
  </si>
  <si>
    <t>Közalkalmazott fizikai</t>
  </si>
  <si>
    <t>Konyhai dolgozó</t>
  </si>
  <si>
    <t>BESZÉDES JÓZSEF  ÓVÓDA,ÁLT.ISK…......összesen:</t>
  </si>
  <si>
    <t>MAGYAR LÁSZLÓ GIMNÁZIUM</t>
  </si>
  <si>
    <t>Más vezető beosztású (ig.h.,gazd.v.)</t>
  </si>
  <si>
    <t>Technikai közalkalmazott(hivatali dolg.,takarítók,fűtő)</t>
  </si>
  <si>
    <t>MAGYAR LÁSZLÓ GIMNÁZIUM összesen:</t>
  </si>
  <si>
    <t>Más vezető beosztású (gazdasági vezető)</t>
  </si>
  <si>
    <t>Közalkalmazott dolgozó</t>
  </si>
  <si>
    <t>Egyéb</t>
  </si>
  <si>
    <t>MŰVELŐDÉSI HÁZ összesen:</t>
  </si>
  <si>
    <t>MINDÖSSZESEN:</t>
  </si>
  <si>
    <t xml:space="preserve">DUNAFÖLDVÁR VÁROS ÖNKORMÁNYZATA </t>
  </si>
  <si>
    <t>3. számú melléklet</t>
  </si>
  <si>
    <t>2007. évi KONCEPCIÓ</t>
  </si>
  <si>
    <t>FELHALMOZÁSI KIADÁSOK RÉSZLETEZÉSE</t>
  </si>
  <si>
    <t>Kötelezettségvállalás szerint</t>
  </si>
  <si>
    <t>Szak-</t>
  </si>
  <si>
    <t xml:space="preserve">Létesítmény, beruházási cél </t>
  </si>
  <si>
    <t xml:space="preserve">Döntés </t>
  </si>
  <si>
    <t>2007. évi</t>
  </si>
  <si>
    <t>feladat.</t>
  </si>
  <si>
    <t>megnevezése:</t>
  </si>
  <si>
    <t>száma:</t>
  </si>
  <si>
    <t>Tervezési díj Béke tér (városrehabilitáció)</t>
  </si>
  <si>
    <t>Hivatal beruházás összesen (kötelezettségvállalás szerint):</t>
  </si>
  <si>
    <t>Dfvár-Bölcske közötti szennyvíz nyomóvezeték levegőztetése</t>
  </si>
  <si>
    <t>124/2005.</t>
  </si>
  <si>
    <t>Hivatal felújítás összesen (kötelezettségvállalás szerint):</t>
  </si>
  <si>
    <t>Lakástámogatási kölcsön</t>
  </si>
  <si>
    <t>Felhalm.célú hitel,kölcsön visszafizetése</t>
  </si>
  <si>
    <t xml:space="preserve">               hiteltörlesztés víziközmű</t>
  </si>
  <si>
    <t xml:space="preserve">               panelhitel törlesztő részlet</t>
  </si>
  <si>
    <t xml:space="preserve">               hivatali autó vásárlás törlesztő részlet</t>
  </si>
  <si>
    <t xml:space="preserve">               infrastruk fejl-útépítés B hitel</t>
  </si>
  <si>
    <t>3/2005.</t>
  </si>
  <si>
    <t xml:space="preserve">               közvilágítás korszerűsítés</t>
  </si>
  <si>
    <t xml:space="preserve">Céltartalék  pályázatra (önerő) </t>
  </si>
  <si>
    <t>Felhalmozás célú pénzeszköz átad.(szennyvíz)</t>
  </si>
  <si>
    <t>FELHALMOZÁSI KIADÁSOK ÖSSZESEN 1-6.</t>
  </si>
  <si>
    <t>2007.évi eredeti előirányzat</t>
  </si>
  <si>
    <t>2/1/a. számú melléklet</t>
  </si>
  <si>
    <t>Berze Nagy Ilona Városi Könyvtár</t>
  </si>
  <si>
    <t>Alaptevékenység bevételei</t>
  </si>
  <si>
    <t>Dologi  kiadások, egyéb folyó  kiadások</t>
  </si>
  <si>
    <t>2007. évi eredeti előirányzat</t>
  </si>
  <si>
    <t>2006.évi eredeti előirányzat</t>
  </si>
  <si>
    <t>2/1/b. számú melléklet</t>
  </si>
  <si>
    <t>Dunaföldvár Város Polgármesteri Hivatala</t>
  </si>
  <si>
    <t>Dunaföldvár Alapszolgáltatási Központja</t>
  </si>
  <si>
    <t>O2</t>
  </si>
  <si>
    <t>Ezer forintban!</t>
  </si>
  <si>
    <t xml:space="preserve">Bölcsöde </t>
  </si>
  <si>
    <t>Idősek nappali intézménye</t>
  </si>
  <si>
    <t>Családse-gítő    szolgálat</t>
  </si>
  <si>
    <t>Gyermek-jóléti Szolgálat</t>
  </si>
  <si>
    <t xml:space="preserve">Védőnők </t>
  </si>
  <si>
    <t>DASZK összesen</t>
  </si>
  <si>
    <t>Alaptevékenység bevételei/étk.térítési díj/</t>
  </si>
  <si>
    <t>Többcélú Kistérségi Társulás támogatás</t>
  </si>
  <si>
    <t>Dologi  kiadások, egyéb folyó kiadások</t>
  </si>
  <si>
    <t>2007.évi  EREDETI ELŐIRÁNYZAT</t>
  </si>
  <si>
    <t>DUNAFÖLDVÁR</t>
  </si>
  <si>
    <t>2.sz.táblázat</t>
  </si>
  <si>
    <t xml:space="preserve">                   ÖNKORMÁNYZAT ÁLTAL FOLYÓSÍTOTT ELLÁTÁSOK   ELŐIRÁNYZATA        2007.év                </t>
  </si>
  <si>
    <t>ezer forintban</t>
  </si>
  <si>
    <t>Sor-</t>
  </si>
  <si>
    <t>önerő</t>
  </si>
  <si>
    <t>Tv.szerinti</t>
  </si>
  <si>
    <t>Állami</t>
  </si>
  <si>
    <t>Önk.</t>
  </si>
  <si>
    <t>Ellá-</t>
  </si>
  <si>
    <t>2007.</t>
  </si>
  <si>
    <t>szám</t>
  </si>
  <si>
    <t>feladat</t>
  </si>
  <si>
    <t xml:space="preserve">M e g n e v e z é s </t>
  </si>
  <si>
    <t>%</t>
  </si>
  <si>
    <t>támogatás</t>
  </si>
  <si>
    <t>támog</t>
  </si>
  <si>
    <t>tott</t>
  </si>
  <si>
    <t>évi</t>
  </si>
  <si>
    <t>(Ft/fő/hó v.év)</t>
  </si>
  <si>
    <t>normatívából</t>
  </si>
  <si>
    <t>fő</t>
  </si>
  <si>
    <t>előirányzat</t>
  </si>
  <si>
    <t>e Ft</t>
  </si>
  <si>
    <t>I.</t>
  </si>
  <si>
    <t>Rászorultságtól függő pénzbeli szociális ellátások</t>
  </si>
  <si>
    <t>Rendszeres szociális segély (aktív korúak) Szt. 37/A. (1) b./</t>
  </si>
  <si>
    <t>35.000 *</t>
  </si>
  <si>
    <t xml:space="preserve">Rendszeres szoc.segély (egészségkárosodottak) Szt. 37/A (1) a./ </t>
  </si>
  <si>
    <t>32.000 *</t>
  </si>
  <si>
    <t xml:space="preserve">Rendszeres szoc.segély  kereső tevékenység mellett Szt, 37/E. (3) </t>
  </si>
  <si>
    <t>10.000 *</t>
  </si>
  <si>
    <t>Rendszeres szoc.segély összesen:</t>
  </si>
  <si>
    <r>
      <t xml:space="preserve">Időskorúak járadéka </t>
    </r>
    <r>
      <rPr>
        <sz val="9"/>
        <rFont val="Arial CE"/>
        <family val="0"/>
      </rPr>
      <t xml:space="preserve">Szt. 32/B.(1).                                                             </t>
    </r>
  </si>
  <si>
    <t xml:space="preserve">Lakásfenntartási támogatás normatív Szt 38.(1) a./ </t>
  </si>
  <si>
    <t>5.000 *</t>
  </si>
  <si>
    <t xml:space="preserve">Lakásfenntartási támogatás helyi megáll. Szt. 38.§ (1) c./ </t>
  </si>
  <si>
    <t xml:space="preserve"> Ápolási díj alanyi   Szt. 41.§ (1) 43/A (1) és (4) bek.                         </t>
  </si>
  <si>
    <t xml:space="preserve"> Átmeneti segély   Szt. 45.§                   </t>
  </si>
  <si>
    <t>8.000  *</t>
  </si>
  <si>
    <t xml:space="preserve">Temetési segély    Szt. 46.§                   </t>
  </si>
  <si>
    <t>15.000  *</t>
  </si>
  <si>
    <t>Egyéb juttatás tankönyvtámogatás</t>
  </si>
  <si>
    <t xml:space="preserve"> Helyi közlekedési támogatás </t>
  </si>
  <si>
    <t>Lakossági csatornadíj kompenzáció</t>
  </si>
  <si>
    <t>Összesen:</t>
  </si>
  <si>
    <t>II.</t>
  </si>
  <si>
    <t>Természetben nyújtott szociális ellátások</t>
  </si>
  <si>
    <t>Köztemetés Szt. 48.§</t>
  </si>
  <si>
    <t>53.000</t>
  </si>
  <si>
    <t>Közgyógyellátás Szt. 49.§</t>
  </si>
  <si>
    <t>30.000,-/év  *</t>
  </si>
  <si>
    <t>Pénzb.kárp.,egyéb pénzb.jutt.(dr.Nagy A.cipő,közl)</t>
  </si>
  <si>
    <t>önerő 10%</t>
  </si>
  <si>
    <t xml:space="preserve">32.000 </t>
  </si>
  <si>
    <t>Ápolási díj  Szt. 43./B. § (helyi megállapítás)</t>
  </si>
  <si>
    <t>Rendkívüli gyermekvédelmi támogatás Gyvt. 21.§.(helyi megállapítás)</t>
  </si>
  <si>
    <t>Társadalom-, szociálpolitikai juttatás összesen:</t>
  </si>
  <si>
    <t>Társadalom-, szociálpolitikai és egyéb juttatás mindösszesen:</t>
  </si>
  <si>
    <t>Rendszres szoc.segély  Szt. 47§.(1) a.</t>
  </si>
  <si>
    <r>
      <t xml:space="preserve">III. </t>
    </r>
    <r>
      <rPr>
        <sz val="9"/>
        <rFont val="Arial CE"/>
        <family val="0"/>
      </rPr>
      <t>1.</t>
    </r>
  </si>
  <si>
    <t xml:space="preserve">     2.</t>
  </si>
  <si>
    <t xml:space="preserve"> 22.000 *</t>
  </si>
  <si>
    <t xml:space="preserve"> 5.000 * </t>
  </si>
  <si>
    <t>2007.évi      eredeti előirányzat</t>
  </si>
  <si>
    <t>2007.évi       eredeti előirányzat</t>
  </si>
  <si>
    <t>9.sz.melléklet</t>
  </si>
  <si>
    <t>Az Önkormányzat által adott közvetett támogatások (kedvezmények)</t>
  </si>
  <si>
    <t>Kedvezmény jogcíme</t>
  </si>
  <si>
    <t xml:space="preserve">Tervezett </t>
  </si>
  <si>
    <t xml:space="preserve">Adott kedvezmények </t>
  </si>
  <si>
    <t>bevétel</t>
  </si>
  <si>
    <t>összege</t>
  </si>
  <si>
    <t>HELYI ADÓK</t>
  </si>
  <si>
    <t>14/1995.(VII.01.)KT sz.rend.</t>
  </si>
  <si>
    <t>Kommunális adó</t>
  </si>
  <si>
    <t>közmű (út, csatorna)</t>
  </si>
  <si>
    <t>9.§.a.,f.,i.</t>
  </si>
  <si>
    <t>70 év felettiek kedvezménye</t>
  </si>
  <si>
    <t>9.§.b.</t>
  </si>
  <si>
    <t>Iparűzési adó</t>
  </si>
  <si>
    <t>alapítványnak adott támogatás után</t>
  </si>
  <si>
    <t>15/A.§.(6)</t>
  </si>
  <si>
    <t>adóalapot csökkentő kedvezmény</t>
  </si>
  <si>
    <t>15/A.§.(5)</t>
  </si>
  <si>
    <t>szakképzési hozzájárulás miatt</t>
  </si>
  <si>
    <t>Helyi adókedvezmények összesen:</t>
  </si>
  <si>
    <t>2007.évi terv</t>
  </si>
  <si>
    <t>A helyi képviselő-testület támogatni kivánja azokat az adóalanyokat:</t>
  </si>
  <si>
    <t xml:space="preserve"> önkéntes hozzájárulást fizetnek</t>
  </si>
  <si>
    <t xml:space="preserve"> 30/1997.(XII.31.)KT.sz.rendelet szerint támogatást nyújtanak helyi alapítványnak,</t>
  </si>
  <si>
    <t xml:space="preserve"> egyesületnek.</t>
  </si>
  <si>
    <t xml:space="preserve">~akik segítik a város fejlődését hogy szennyvízcsatornához, útépítéshez </t>
  </si>
  <si>
    <t>~akik 70.életévüket betöltötték, 1 ingatlan után.</t>
  </si>
  <si>
    <t>~akik a "helyi iparűzési adó célirányos felhasználásáról" szólómódosított</t>
  </si>
  <si>
    <t>~akik helyi oktatási intézmény számára fizetik be a szakképzési hozzájárulást</t>
  </si>
  <si>
    <t xml:space="preserve">           Működési célú végleges pénzeszközátadások, egyéb támogatások</t>
  </si>
  <si>
    <t xml:space="preserve">                      ezer forintban </t>
  </si>
  <si>
    <t>Ssz</t>
  </si>
  <si>
    <t xml:space="preserve">Támogatott szervezet és a </t>
  </si>
  <si>
    <t xml:space="preserve">támogatott feladat megnevezése: </t>
  </si>
  <si>
    <t>eredeti ei.</t>
  </si>
  <si>
    <t>O14034</t>
  </si>
  <si>
    <t>Parkfenntartásra összesen</t>
  </si>
  <si>
    <t>Köztisztasági feladatokra</t>
  </si>
  <si>
    <t xml:space="preserve">1. </t>
  </si>
  <si>
    <t>DVÜ gazdasági társulásnak összesen</t>
  </si>
  <si>
    <t>"Aug. 20.-i" rendezvényre</t>
  </si>
  <si>
    <t>"Nyári Esték" rendezvény Művelődési Ház</t>
  </si>
  <si>
    <t>"Szüreti Fesztivál" rendezvény Művelődési Ház</t>
  </si>
  <si>
    <t>"Majális" rendezvény Művelődési Ház</t>
  </si>
  <si>
    <t>Városi rendezvények</t>
  </si>
  <si>
    <t>Polgármesteri keret különféle szervezet tám.</t>
  </si>
  <si>
    <t>BURSA</t>
  </si>
  <si>
    <t>Igazgatási feladatokra összesen</t>
  </si>
  <si>
    <t xml:space="preserve">GEMENC Volán Rt. </t>
  </si>
  <si>
    <t>1+2+3+4+5 összesen:</t>
  </si>
  <si>
    <t>CIVIL SZERVEZETEK TÁMOGATÁSA</t>
  </si>
  <si>
    <t xml:space="preserve">Magyar Vöröskereszt Egyesület támogatása </t>
  </si>
  <si>
    <t>"Együtt a biztonságért" Alapítvány (Rendőrség)</t>
  </si>
  <si>
    <t>Dfv. Polgárőrség támogatása</t>
  </si>
  <si>
    <t>Városgazdálkodási feladatokra összesen:</t>
  </si>
  <si>
    <t>Dfv. Önkéntes Tűzoltó Egyesület támogatása:</t>
  </si>
  <si>
    <t>Futball Klub Egyesület támogatása</t>
  </si>
  <si>
    <t>Dunaföldvári Technikai Sport Egyesület</t>
  </si>
  <si>
    <t>DSTE támogatása- Futball Klub II.</t>
  </si>
  <si>
    <t>Kézilabda Egyesület támogatása</t>
  </si>
  <si>
    <t>Beszédes József Vizitúra Sportklub támogatása</t>
  </si>
  <si>
    <t>Dunaföldvári Judo Club</t>
  </si>
  <si>
    <t>Sporttevékenység támogatása összesen:</t>
  </si>
  <si>
    <t xml:space="preserve">"Dunaföldvár Kultúrájáért" Alapítvány (Műv.H.) tám. </t>
  </si>
  <si>
    <t>Löfan mazsorett csoport támogatása</t>
  </si>
  <si>
    <t>Dunaföldvári Ördögszekér Együttes</t>
  </si>
  <si>
    <t>Partoldalak Dunaföldvári Újság támogatása</t>
  </si>
  <si>
    <t>Nagycsaládosok Egyesülete támogatása</t>
  </si>
  <si>
    <t>Annamatia Nőikar Egyesület</t>
  </si>
  <si>
    <t>Cantemus Vegyeskar Zenei Egyesület</t>
  </si>
  <si>
    <t>Dunaföldvári Kulturális Egyesület</t>
  </si>
  <si>
    <t>Cserkészet a Holnap Gyermekeiért Egyesület</t>
  </si>
  <si>
    <t>Egyéb kulturális tevékenység támogatása összesen:</t>
  </si>
  <si>
    <t>Civil szervezetek összesen ( 6+7+8+9 )</t>
  </si>
  <si>
    <t>MŰKÖDÉSI CÉLÚ PÉNZÁTADÁS ÖSSZESEN</t>
  </si>
  <si>
    <t>2007.évi költségvetés</t>
  </si>
  <si>
    <t>Többcélú Kistérségi Társulás tagdíj</t>
  </si>
  <si>
    <t>Hulladékgazdálkodás tagdíj</t>
  </si>
  <si>
    <t>Máltai Szeretetszolgálat támogatása (védőoltás) 198/2006.KT.</t>
  </si>
  <si>
    <t>Várjátékok rendezvény</t>
  </si>
  <si>
    <t>2/1.számú melléklet</t>
  </si>
  <si>
    <t>Felhalmozási célú támogatásértékű bevétel</t>
  </si>
  <si>
    <t>Működési c. támogatás egyéb</t>
  </si>
  <si>
    <t>Államháztartás kívülről átvedtt pénzeszköz működésre</t>
  </si>
  <si>
    <t>Működési c.támogatásértékű bevétel összesen</t>
  </si>
  <si>
    <t xml:space="preserve">              - CKÖ</t>
  </si>
  <si>
    <t xml:space="preserve">              - kamatkiadások</t>
  </si>
  <si>
    <t>Felhalmozási célú  - szennyvízkölcsön</t>
  </si>
  <si>
    <t xml:space="preserve">                              - infrastruk.fejl.útép.B hitel</t>
  </si>
  <si>
    <t xml:space="preserve">                              - közvil.korszer.törlesztő részlet</t>
  </si>
  <si>
    <t xml:space="preserve">BEVÉTELEK  </t>
  </si>
  <si>
    <t>1.számú melléklet</t>
  </si>
  <si>
    <t>Felhalmozási célú</t>
  </si>
  <si>
    <t xml:space="preserve">                              - Víziközmű társulati hitel</t>
  </si>
  <si>
    <t>Egyéb sajátos bevételek bírságok,talajterhelési díj,bérleti díjak</t>
  </si>
  <si>
    <t>5.sz.melléklet</t>
  </si>
  <si>
    <t>2007.ÉVI KONCEPCIÓ</t>
  </si>
  <si>
    <t>A HITELKÉPESSÉG VIZSGÁLATA</t>
  </si>
  <si>
    <t>A hitelfelvétel mértékének megállapítása</t>
  </si>
  <si>
    <t>2007.évi</t>
  </si>
  <si>
    <t>ezer Ft-ban</t>
  </si>
  <si>
    <t xml:space="preserve">     iparűzési</t>
  </si>
  <si>
    <t xml:space="preserve">     idegenforgalmi </t>
  </si>
  <si>
    <t xml:space="preserve">     kommunális</t>
  </si>
  <si>
    <t>Kamatbevétel</t>
  </si>
  <si>
    <t>Gépjárműadó</t>
  </si>
  <si>
    <t>Önkormányzat egyéb saját bevétel</t>
  </si>
  <si>
    <t xml:space="preserve">     helyszíni és építési bírság</t>
  </si>
  <si>
    <t xml:space="preserve">     üzlethelységek bérbeadása</t>
  </si>
  <si>
    <t>Saját bevételek összesen:</t>
  </si>
  <si>
    <t>Víziközmű érdekeltségi hozzájárulás lakosságtól</t>
  </si>
  <si>
    <t xml:space="preserve">Előző években keletkezett tárgyévet terhelő </t>
  </si>
  <si>
    <t>fizetési kötelezettség</t>
  </si>
  <si>
    <t>Hosszú lejáratú hitelek visszafizetése</t>
  </si>
  <si>
    <t xml:space="preserve">     panelhitel</t>
  </si>
  <si>
    <t xml:space="preserve">     Víziközmű hitel</t>
  </si>
  <si>
    <t xml:space="preserve">     személygépkocsi hivatal</t>
  </si>
  <si>
    <t xml:space="preserve">     közvilágitás korszerűsítés</t>
  </si>
  <si>
    <t xml:space="preserve">     útépítés B hitel</t>
  </si>
  <si>
    <t xml:space="preserve">     infrastruktúra fejlesztés hitel</t>
  </si>
  <si>
    <t>Kamatfizetési kötelezettség</t>
  </si>
  <si>
    <t>Rövidlejáratú kötelezettség összesen.</t>
  </si>
  <si>
    <t>Hitelfelvétel és járulékainak felső határa</t>
  </si>
  <si>
    <t xml:space="preserve">Tárgyévben keletkezett tárgyévet terhelő </t>
  </si>
  <si>
    <t>Hosszú lejáratu hitelek visszafizetése</t>
  </si>
  <si>
    <t xml:space="preserve">     útépítés (27 utca)</t>
  </si>
  <si>
    <t xml:space="preserve">Kamatfizetési kötelezettség </t>
  </si>
  <si>
    <t>Tárgyévi kötelezettség</t>
  </si>
  <si>
    <t>262554-69344*70%=135247+25658</t>
  </si>
  <si>
    <t>8.sz.melléklet</t>
  </si>
  <si>
    <t>Polgármesteri Hivatal kiadási előirányzatai</t>
  </si>
  <si>
    <t>feladatonként</t>
  </si>
  <si>
    <t xml:space="preserve"> Ezer forintban !</t>
  </si>
  <si>
    <t>KIADÁSI JOGCÍMEK</t>
  </si>
  <si>
    <t>Polgármesteri Hivatal igazgatási feladatok</t>
  </si>
  <si>
    <t>Közvilágítási feladatok</t>
  </si>
  <si>
    <t>Turinform Iroda</t>
  </si>
  <si>
    <t>Útfenntartás</t>
  </si>
  <si>
    <t>Rendszeres szociális segély</t>
  </si>
  <si>
    <t>Eseti szociális ellátás</t>
  </si>
  <si>
    <t>Sportkörök támogatása</t>
  </si>
  <si>
    <t>Kulturális tev.,családi ünnep</t>
  </si>
  <si>
    <t>Ingatlan hasznosítás</t>
  </si>
  <si>
    <t>Városgazdálkodás, temető fenntartás</t>
  </si>
  <si>
    <t>Labor</t>
  </si>
  <si>
    <t>Pince, partfal program</t>
  </si>
  <si>
    <t>Védőnői szolgálat, iskolaegészségügy</t>
  </si>
  <si>
    <t>Bölcsőde</t>
  </si>
  <si>
    <t>Családsegítő szolgálat</t>
  </si>
  <si>
    <t>Gyermekjóléti szolgálat</t>
  </si>
  <si>
    <t>Közművelődési tevékenység</t>
  </si>
  <si>
    <t>Beruházás</t>
  </si>
  <si>
    <t>Intézményfinanszírozás</t>
  </si>
  <si>
    <t>Hitelek, kölcsönök visszafizetése</t>
  </si>
  <si>
    <t>ÖSSZESEN:</t>
  </si>
  <si>
    <t>CKÖ</t>
  </si>
  <si>
    <t>Közutak fenntartása</t>
  </si>
  <si>
    <t>Rendkívüli gyermekvédelmi támogatás</t>
  </si>
  <si>
    <t>1/a. számú melléklet</t>
  </si>
  <si>
    <t>Sor-sz.</t>
  </si>
  <si>
    <t>Megnevezés</t>
  </si>
  <si>
    <t>Összeg</t>
  </si>
  <si>
    <t>I/1.</t>
  </si>
  <si>
    <t>Működési célú kiadások</t>
  </si>
  <si>
    <t>I/2.</t>
  </si>
  <si>
    <t>Önkormányzatok sajátos működési bevétele</t>
  </si>
  <si>
    <t>III.</t>
  </si>
  <si>
    <t>Önkormányzatok költségvetési támogatása</t>
  </si>
  <si>
    <t xml:space="preserve">    Általános tartalék</t>
  </si>
  <si>
    <t>IV.</t>
  </si>
  <si>
    <t xml:space="preserve">    Céltartalék</t>
  </si>
  <si>
    <t>V.</t>
  </si>
  <si>
    <t>Államháztartáson kivülről átvett pénzeszközök</t>
  </si>
  <si>
    <t>VI.</t>
  </si>
  <si>
    <t>Adott kölcsönök</t>
  </si>
  <si>
    <t>VII.</t>
  </si>
  <si>
    <t>VIII.</t>
  </si>
  <si>
    <t>Bevételek összesen</t>
  </si>
  <si>
    <t>Kiadások összesen</t>
  </si>
  <si>
    <t>2007. évi KÖLTSÉGVETÉSÉNEK PÉNZÜGYI MÉRLEGE</t>
  </si>
  <si>
    <t>1/b. számú melléklet</t>
  </si>
  <si>
    <t>Dunaföldvári Cigány Kisebbségi Önkormányzat</t>
  </si>
  <si>
    <t xml:space="preserve"> Államháztartási taralék</t>
  </si>
  <si>
    <t>10. számú melléklet</t>
  </si>
  <si>
    <t>Működési célú bevételek és kiadások mérlege</t>
  </si>
  <si>
    <t>Ezer forintban</t>
  </si>
  <si>
    <t>Bevételek megnevezése</t>
  </si>
  <si>
    <t>Kiadások megnevezése</t>
  </si>
  <si>
    <t>Önkormányzati sajátos működési</t>
  </si>
  <si>
    <t>Munkaadót terhelő járulékok</t>
  </si>
  <si>
    <t>Állami hozzájárulások és támogatások</t>
  </si>
  <si>
    <t xml:space="preserve">Dologi kiadás,egyéb folyó  kiadások </t>
  </si>
  <si>
    <t>Működési célú hitel felvétele</t>
  </si>
  <si>
    <t>Társ.szoc.pol.juttatások</t>
  </si>
  <si>
    <t>Működési célú bevételek összesen:</t>
  </si>
  <si>
    <t>Működési célú kiadások összesen:</t>
  </si>
  <si>
    <t>Fejlesztési célú bevételek és kiadások mérlege</t>
  </si>
  <si>
    <t>Felhalmozási beruházások</t>
  </si>
  <si>
    <t>Felhalmozási célú támogatások</t>
  </si>
  <si>
    <t>Felújítási kiadások</t>
  </si>
  <si>
    <t>Felhalmozási célú hitel</t>
  </si>
  <si>
    <t>Államháztartáson kívülre átadott pénzeszk.</t>
  </si>
  <si>
    <t>Felhalmozási célú kölcsön visszatérülés</t>
  </si>
  <si>
    <t>Adott kölcsönök(lakástám.)</t>
  </si>
  <si>
    <t>Államháztartáson kívülről átvett pénzeszk.</t>
  </si>
  <si>
    <t>Előző évi pénzmaradvány</t>
  </si>
  <si>
    <t>Felhalmozási célú bevételek összesen:</t>
  </si>
  <si>
    <t>Felhalmozási célú kiadások összesen:</t>
  </si>
  <si>
    <t>2007.év</t>
  </si>
  <si>
    <t>11.</t>
  </si>
  <si>
    <t>17.</t>
  </si>
  <si>
    <t>1.számú táblázat</t>
  </si>
  <si>
    <t>Egyéb tartalék</t>
  </si>
  <si>
    <t>Alaptevékenység bevételei (étkezési térítési díj)</t>
  </si>
  <si>
    <t>2007.évi KÖLTSÉGVETÉS BEVÉTELEI-KIADÁSAI</t>
  </si>
  <si>
    <t>Általános tartalék,  egyéb</t>
  </si>
  <si>
    <t>7. számú melléklet</t>
  </si>
  <si>
    <t>Előirányzat-felhasználási ütemterv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</si>
  <si>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</si>
  <si>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</si>
  <si>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</si>
  <si>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</si>
  <si>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</si>
  <si>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</si>
  <si>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</si>
  <si>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</si>
  <si>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</si>
  <si>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</si>
  <si>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</si>
  <si>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</si>
  <si>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</si>
  <si>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Önkormányzatok sajátos működési bevételei</t>
  </si>
  <si>
    <t>Támogatás</t>
  </si>
  <si>
    <t>Felhalmozási és tőkejellegű bevétel</t>
  </si>
  <si>
    <t>Támogatás értékű bevétel</t>
  </si>
  <si>
    <t>Államháztartáson kívülről átvett pénzeszköz</t>
  </si>
  <si>
    <t>Előző évi pénzkészlet záróállománya</t>
  </si>
  <si>
    <t>Bevételek összesen (1-9)</t>
  </si>
  <si>
    <t>12.</t>
  </si>
  <si>
    <t>Felhalmozási kiadások</t>
  </si>
  <si>
    <t>13.</t>
  </si>
  <si>
    <t>14.</t>
  </si>
  <si>
    <t>15.</t>
  </si>
  <si>
    <t xml:space="preserve">Tartalék felhasználása     </t>
  </si>
  <si>
    <t>Kiadások összesen (11-17)</t>
  </si>
  <si>
    <t>2007. évre</t>
  </si>
  <si>
    <t>Hosszú lejáratú hitel visszafizetés</t>
  </si>
  <si>
    <t>Hosszú lejáratú hitel kamata</t>
  </si>
  <si>
    <t>Tartalék</t>
  </si>
  <si>
    <t>Bevételek összesen:</t>
  </si>
  <si>
    <t>Kiadások összesen:</t>
  </si>
  <si>
    <t>11.számú melléklet</t>
  </si>
  <si>
    <t>Működési és fejlesztési célú bevételek és kiadások</t>
  </si>
  <si>
    <t>2008. évre</t>
  </si>
  <si>
    <t xml:space="preserve">I. Működési bevételek és kiadások </t>
  </si>
  <si>
    <t>Intézményi működési bevételek (levonva a felhalmozási ÁFA visszatérülések, értékesített tárgyi eszközök és immateriális javak ÁFA-ja )</t>
  </si>
  <si>
    <t xml:space="preserve">Önkormányzatok sajátos működési bevételei </t>
  </si>
  <si>
    <t>Önkormányzatok költségvetési támogatása és átengedett személyi jövedelemadó bevétele</t>
  </si>
  <si>
    <t>Működési célú kölcsönök visszatérülése, igénybevétele</t>
  </si>
  <si>
    <t>Rövid lejáratú hitel</t>
  </si>
  <si>
    <t>Működési célú előző évi pénzmaradvány igénybevétele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</si>
  <si>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</si>
  <si>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</si>
  <si>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pénzeszközátadás, egyéb támogatás</t>
  </si>
  <si>
    <t>Rövid lejáratú hitel visszafizetése</t>
  </si>
  <si>
    <t>Rövid lejáratú hitel kamata</t>
  </si>
  <si>
    <t>Államháztartási tartalék</t>
  </si>
  <si>
    <t>II. Felhalmozási célú bevételek és kiadások</t>
  </si>
  <si>
    <t>Önkormányzatok felhalmozási 
és tőke jellegű bevételei</t>
  </si>
  <si>
    <t>Fejlesztési célú támogatások</t>
  </si>
  <si>
    <t>Felhalmozási ÁFA visszatérülése</t>
  </si>
  <si>
    <t>Értékesített tárgyi eszközök és
 immateriális javak ÁFA-ja</t>
  </si>
  <si>
    <t>Felhalmozási célú kölcsönök visszatérülése, igénybevétele</t>
  </si>
  <si>
    <t>Hosszú lejáratú hitel</t>
  </si>
  <si>
    <t>Felhalmozási célú előző évi pénzmaradvány igénybevétele</t>
  </si>
  <si>
    <t>Felhalmozási kiadások (ÁFA-val együtt)</t>
  </si>
  <si>
    <t>Felújítási kiadások (ÁFA-val együtt)</t>
  </si>
  <si>
    <t>Értékesített tárgyi eszközök, immateriális javak utáni ÁFA befizetés</t>
  </si>
  <si>
    <t>Felhalmozási célú kölcsönök nyújtása, törlesztése</t>
  </si>
  <si>
    <t>Önkormányzat bevételei összesen:</t>
  </si>
  <si>
    <t>Önkormányzat kiadásai összesen:</t>
  </si>
  <si>
    <t>2007/2008/2009. évi alakulását bemutató mérleg</t>
  </si>
  <si>
    <t>2009. évre</t>
  </si>
  <si>
    <t>6. melléklet</t>
  </si>
  <si>
    <t>Többéves kihatással járó döntésekből származó kötelezettségek célok szerint, évenkénti bontásban</t>
  </si>
  <si>
    <t>ezer Forintban</t>
  </si>
  <si>
    <t>Kötelezettség jogcíme, KT határozat száma:</t>
  </si>
  <si>
    <t>Köt. váll. éve</t>
  </si>
  <si>
    <t>Támogatás vonzata évenként</t>
  </si>
  <si>
    <t>2006.</t>
  </si>
  <si>
    <t>2008.</t>
  </si>
  <si>
    <t>2009.</t>
  </si>
  <si>
    <t>2010.</t>
  </si>
  <si>
    <t>7=(4+5+6)</t>
  </si>
  <si>
    <t>13=(8+9+10+11+12)</t>
  </si>
  <si>
    <t>Beruházás célonként</t>
  </si>
  <si>
    <t>Magdolna u. útépítése (CÉDA)</t>
  </si>
  <si>
    <t>99/05.</t>
  </si>
  <si>
    <t>2005.</t>
  </si>
  <si>
    <t>Kadarka u. útépítése (TEKI)</t>
  </si>
  <si>
    <t>98/05.</t>
  </si>
  <si>
    <t>Györki sor Felső B. u. átemelő bővítés (TEKI)</t>
  </si>
  <si>
    <t>97/05.</t>
  </si>
  <si>
    <t>ORPHEUSZ pályázat</t>
  </si>
  <si>
    <t xml:space="preserve">  - 1.sz.komponens"Nyitott vár,nyitott műhely"</t>
  </si>
  <si>
    <t>166/03.</t>
  </si>
  <si>
    <t>2004.</t>
  </si>
  <si>
    <t xml:space="preserve">  - 2.sz.komponens"Nyitott vár,nyitott műhely"</t>
  </si>
  <si>
    <t>Barota köz,Béri B.Á.u.útépítése (CÉDE)</t>
  </si>
  <si>
    <t>92/04.</t>
  </si>
  <si>
    <t xml:space="preserve">ROP2.1.3. Autóbuszközl. infrastruk. felt. javítása </t>
  </si>
  <si>
    <t>180/04.</t>
  </si>
  <si>
    <t>HEFOP4.2. Bölcsődei férőhelybővítés</t>
  </si>
  <si>
    <t>138/04.</t>
  </si>
  <si>
    <t>Közvilágítás korszerűsítése TEKI</t>
  </si>
  <si>
    <t>11/2006</t>
  </si>
  <si>
    <t>Felújítás feladatonként</t>
  </si>
  <si>
    <t>Belter. közutak burk. felúj. (Irinyi u. Magyar L. u)</t>
  </si>
  <si>
    <t>55/05.</t>
  </si>
  <si>
    <t>Összesen (1+10)</t>
  </si>
  <si>
    <t>Kötelezettség jogcíme, KT hat.száma:</t>
  </si>
  <si>
    <t>Felvétel éve</t>
  </si>
  <si>
    <t>Lejárat éve</t>
  </si>
  <si>
    <t>2011.</t>
  </si>
  <si>
    <t>későbbi évek</t>
  </si>
  <si>
    <t>13=(5+6+...+12)</t>
  </si>
  <si>
    <t>Beruházási hitel (panel hitel) 158/99.</t>
  </si>
  <si>
    <t>1999.</t>
  </si>
  <si>
    <t>Víziközmű társulási hitel 82/01.</t>
  </si>
  <si>
    <t>Hivatal személygépkocsi vásárlási hitel</t>
  </si>
  <si>
    <t>Közvilágítás korszerűsítési hitel</t>
  </si>
  <si>
    <t>18.</t>
  </si>
  <si>
    <t>Infrastruk fejl-Útépítés B hitel 3/05.</t>
  </si>
  <si>
    <t>2024.</t>
  </si>
  <si>
    <t>19.</t>
  </si>
  <si>
    <t>Infrastrukturális fejlesztési hitel</t>
  </si>
  <si>
    <t>2026.</t>
  </si>
  <si>
    <t>20.</t>
  </si>
  <si>
    <t>Felhalmozási célú hitel kamatok</t>
  </si>
  <si>
    <t>21.</t>
  </si>
  <si>
    <t>Víziközmű társulási hitel kamat</t>
  </si>
  <si>
    <t>22.</t>
  </si>
  <si>
    <t>Hivatal szgépkocsi vásárlási hitel kamat</t>
  </si>
  <si>
    <t>Közvilágítás korszerűsítési hitel kamat</t>
  </si>
  <si>
    <t>Infrastruk fejl-Útépítés B hitel kamat</t>
  </si>
  <si>
    <t>25.</t>
  </si>
  <si>
    <t>Infrastrukturális fejlesztési hitel kamat</t>
  </si>
  <si>
    <t>26.</t>
  </si>
  <si>
    <t>Összesen (13+20)</t>
  </si>
  <si>
    <t>27.</t>
  </si>
  <si>
    <t>Összesen (12+26)</t>
  </si>
  <si>
    <t>2/2007.(I.30.)KT számú határozat alapján álláshely megszünik</t>
  </si>
  <si>
    <t>VÁROSI MŰVELŐDÉSI KÖZPONT</t>
  </si>
  <si>
    <t xml:space="preserve">         2007.07.01-től a Városi Művelődési Központ összesen: 6 fő.</t>
  </si>
  <si>
    <t xml:space="preserve">Városi Művelődési Központ: 1 fő gazdasági vezető 2007.06.30-án. </t>
  </si>
  <si>
    <t>Polgármesteri Hivatal komplex akadálymentesítése</t>
  </si>
  <si>
    <t>Érdekeltségnövelő fejlesztés Műv.Ház</t>
  </si>
  <si>
    <t>A 2007.évi normatív állami hozzájárulás és SZJA részesedés alakulása jogcímenként</t>
  </si>
  <si>
    <t>2007.évi Költségvetés</t>
  </si>
  <si>
    <t>3.sz.táblázat</t>
  </si>
  <si>
    <t>Kvet.tv.</t>
  </si>
  <si>
    <t>SZJA</t>
  </si>
  <si>
    <t>Normatív</t>
  </si>
  <si>
    <t>jogcím</t>
  </si>
  <si>
    <t>mutató fő/</t>
  </si>
  <si>
    <t>mutató</t>
  </si>
  <si>
    <t>támog.</t>
  </si>
  <si>
    <t>részesedés</t>
  </si>
  <si>
    <t>szerint</t>
  </si>
  <si>
    <t>v.körzet</t>
  </si>
  <si>
    <t>Ft</t>
  </si>
  <si>
    <t>Ft-ban</t>
  </si>
  <si>
    <t>%-a</t>
  </si>
  <si>
    <t xml:space="preserve">A költségvetési tv. 3. sz. melléklete  szerint </t>
  </si>
  <si>
    <t>Település-üzemelt.igazg.és sportfelad.</t>
  </si>
  <si>
    <t>1/a/1</t>
  </si>
  <si>
    <t>Tömegközlekedési feladatok</t>
  </si>
  <si>
    <t>1/b</t>
  </si>
  <si>
    <t>Körzeti igazgatás alap-hozzájárulás</t>
  </si>
  <si>
    <t>2/aa</t>
  </si>
  <si>
    <t xml:space="preserve">                                 okmányiroda  (ügyiratszám)</t>
  </si>
  <si>
    <t>2/ab</t>
  </si>
  <si>
    <t xml:space="preserve">                         gyámügyi</t>
  </si>
  <si>
    <t>2/ac</t>
  </si>
  <si>
    <t xml:space="preserve">                         építésügyi</t>
  </si>
  <si>
    <t>2/b</t>
  </si>
  <si>
    <t>Lakott külterülettel kapcsolatos feladatok</t>
  </si>
  <si>
    <t>Üdülőhelyi feladatok besz.id.forg.adó után</t>
  </si>
  <si>
    <t>Igazgatási összesen:</t>
  </si>
  <si>
    <t>Lakossági települési folyékony hulladék ártalmatlanítása</t>
  </si>
  <si>
    <t>Pénzbeli szociális juttatások</t>
  </si>
  <si>
    <t>Lakáshoz jutás feladatai</t>
  </si>
  <si>
    <t>Pénzbeli szoc.j.és lakáshoz jutás felad.összesen:</t>
  </si>
  <si>
    <t>Szociális és gyermekjóléti általános feladatai Családsegítés</t>
  </si>
  <si>
    <t>11/ab 1</t>
  </si>
  <si>
    <t>Szociális és gyermekjóléti általános feladatai Gyermekjóléti</t>
  </si>
  <si>
    <t>11/ab 2</t>
  </si>
  <si>
    <t xml:space="preserve">                     - étkeztetés</t>
  </si>
  <si>
    <t>11/c</t>
  </si>
  <si>
    <t xml:space="preserve">                     - házi segítségnyújtás</t>
  </si>
  <si>
    <t>11/d</t>
  </si>
  <si>
    <t xml:space="preserve">                     - időskorúak nappali intézményi ellátása</t>
  </si>
  <si>
    <t>11/j</t>
  </si>
  <si>
    <t>Szociális összesen:</t>
  </si>
  <si>
    <t>Bölcsödei ellátás</t>
  </si>
  <si>
    <t>14/a</t>
  </si>
  <si>
    <t xml:space="preserve">                     - ingyenes intézményi étkeztetés</t>
  </si>
  <si>
    <t>14/c</t>
  </si>
  <si>
    <t>Bölcsőde összesen:</t>
  </si>
  <si>
    <t>Igazgatási+szociális összesen:</t>
  </si>
  <si>
    <t>Általános Iskola -Óvoda……... nevelés</t>
  </si>
  <si>
    <t xml:space="preserve">Óvodai nevelés </t>
  </si>
  <si>
    <t>15.1.1..</t>
  </si>
  <si>
    <t>Óvoda 2007/2008.év négy hónap</t>
  </si>
  <si>
    <t>15.2..</t>
  </si>
  <si>
    <t>Óvoda összesen:</t>
  </si>
  <si>
    <t>Általános iskola 1-4.évfolyam alap-hozzájárulás</t>
  </si>
  <si>
    <t>15.1.2.1..</t>
  </si>
  <si>
    <t>Általános iskola 1-4 évfolyam 2007/2008.év négy hónap</t>
  </si>
  <si>
    <t>1-4 évfolyam összesen:</t>
  </si>
  <si>
    <t>Általános iskola 5-8.évfolyam alap-hozzájárulás</t>
  </si>
  <si>
    <t>15.1.2.2.a.</t>
  </si>
  <si>
    <t>Általános iskola 5-8.évfolyam 2007/2008.év négy hónap</t>
  </si>
  <si>
    <t>5-8 évfolyam összesen:</t>
  </si>
  <si>
    <t xml:space="preserve">Általános iskola 9-13.évfolyam </t>
  </si>
  <si>
    <t>15.1.2.3.a.</t>
  </si>
  <si>
    <t>Általános iskola 9-13.évfolyam 2007/2008.év négy hónap</t>
  </si>
  <si>
    <r>
      <t>Iskolai szakképzés ( szakmai elméteti képzés)</t>
    </r>
    <r>
      <rPr>
        <b/>
        <sz val="9"/>
        <rFont val="Arial CE"/>
        <family val="2"/>
      </rPr>
      <t>szakmunkás</t>
    </r>
  </si>
  <si>
    <t>15.1.2.4..</t>
  </si>
  <si>
    <t>Iskolai gyakorlati okt.szakképzés 9-10 évfolyam</t>
  </si>
  <si>
    <t>16.1.1..</t>
  </si>
  <si>
    <t>16.1.2.a.</t>
  </si>
  <si>
    <t>Iskolai szakképzés (szakmai gyakorlati képzés)</t>
  </si>
  <si>
    <t>16.1.2.c.</t>
  </si>
  <si>
    <t>Iskolai szakképzés (szakmai gyakorlati képzés) tanműhely</t>
  </si>
  <si>
    <t>16.1.2.d.</t>
  </si>
  <si>
    <t>9-13 évfolyam összesen:</t>
  </si>
  <si>
    <t>Óvoda, Iskola 1-13 évfolyam összesen:</t>
  </si>
  <si>
    <t>Különleges gondozás gyógypedagógia nevelés Óvoda</t>
  </si>
  <si>
    <t>16.4.1.d.(1)</t>
  </si>
  <si>
    <t>16.4.1.e.(1)</t>
  </si>
  <si>
    <t>Óvoda gyógyped.összesen:</t>
  </si>
  <si>
    <t>Különleges gondozás gyógypedagógia nevelés 1-4 évfolyam</t>
  </si>
  <si>
    <t>16.4.1.c.(2)</t>
  </si>
  <si>
    <t>16.4.1.d.(2)</t>
  </si>
  <si>
    <t>16.4.1.d.(8)</t>
  </si>
  <si>
    <t>16.4.1.e.(2)</t>
  </si>
  <si>
    <t>16.4.1.e.(6)</t>
  </si>
  <si>
    <t>16.4.1.e(8)</t>
  </si>
  <si>
    <t>16.4.1.e.(9)</t>
  </si>
  <si>
    <t>Általános Iskola gyógyped. 1-4 évfolyam 2007/2008.év négy hónap</t>
  </si>
  <si>
    <t>Iskola gyógyped. 1-4 évfolyam összesen:</t>
  </si>
  <si>
    <t>Különleges gondozás gyógypedagógia nevelés 5-8 évfolyam</t>
  </si>
  <si>
    <t>16.4.1.c.(3)</t>
  </si>
  <si>
    <t>16.4.1.d.(3)</t>
  </si>
  <si>
    <t>16.4.1.d.(9)</t>
  </si>
  <si>
    <t>16.4.1.e.(3)</t>
  </si>
  <si>
    <t>16.4.1.c(10)</t>
  </si>
  <si>
    <t>16.4.1.e.(7)</t>
  </si>
  <si>
    <t>Általános Iskola gyógyped.5-8 évfolyam 2007/2008.év négy hónap</t>
  </si>
  <si>
    <t>Iskola gyógyped. 5-8 évfolyam összesen:</t>
  </si>
  <si>
    <t>Különleges gondozás gyógypedagógia nevelés 9-10 évfolyam</t>
  </si>
  <si>
    <t>16.4.1.d.(5)</t>
  </si>
  <si>
    <t>16.4.1.e.(5)</t>
  </si>
  <si>
    <t>16.4.1.d.(11)</t>
  </si>
  <si>
    <t>Különleges gondozás gyógypedagógia nevelés szakképzési évfolyam</t>
  </si>
  <si>
    <t>16.4.1.d.(6)</t>
  </si>
  <si>
    <t>16.4.1.d.(12)</t>
  </si>
  <si>
    <t>Általános iskola gyógyped. 9-10 évfolyam 2007/2008.év négy hónap</t>
  </si>
  <si>
    <t>Iskola gyógyped. 9-10 évfolyam összesen:</t>
  </si>
  <si>
    <t>Gyógypedagógia összesen:</t>
  </si>
  <si>
    <t>Alapfokú művészetoktatás zeneművészeti ágon egyéni fogl.keret.</t>
  </si>
  <si>
    <t>16.2.1(1)</t>
  </si>
  <si>
    <t>Alapfokú művészetoktatás zeneművészeti ágon egyéni foglalkozás keretében legalább heti négy tanórai foglalkozás</t>
  </si>
  <si>
    <t>16.2.1(6)</t>
  </si>
  <si>
    <t>Művészetoktatás összesen:</t>
  </si>
  <si>
    <r>
      <t>Napközis</t>
    </r>
    <r>
      <rPr>
        <sz val="9"/>
        <rFont val="Arial CE"/>
        <family val="0"/>
      </rPr>
      <t xml:space="preserve"> foglalkozás Ált.Isk.</t>
    </r>
  </si>
  <si>
    <t>16.5.a.</t>
  </si>
  <si>
    <r>
      <t>Iskolaotthonos</t>
    </r>
    <r>
      <rPr>
        <sz val="9"/>
        <rFont val="Arial CE"/>
        <family val="0"/>
      </rPr>
      <t xml:space="preserve"> okt.Ált.isk. 1-4. évf.</t>
    </r>
  </si>
  <si>
    <t>16.5.b.</t>
  </si>
  <si>
    <t>Pedagógiai szakmai szolgáltatás (2007.évben nyolc hónap)</t>
  </si>
  <si>
    <t>16.9..</t>
  </si>
  <si>
    <r>
      <t>Hozzájárul.egyéb. K.f.</t>
    </r>
    <r>
      <rPr>
        <b/>
        <sz val="9"/>
        <rFont val="Arial CE"/>
        <family val="2"/>
      </rPr>
      <t>bejáró</t>
    </r>
    <r>
      <rPr>
        <sz val="9"/>
        <rFont val="Arial CE"/>
        <family val="0"/>
      </rPr>
      <t xml:space="preserve"> gyerekek ált.isk.</t>
    </r>
  </si>
  <si>
    <t>16.11.1.a-b.</t>
  </si>
  <si>
    <r>
      <t xml:space="preserve">Óvodában, iskolában szervezett </t>
    </r>
    <r>
      <rPr>
        <b/>
        <sz val="9"/>
        <rFont val="Arial"/>
        <family val="2"/>
      </rPr>
      <t>kedvezm.étkeztetés</t>
    </r>
  </si>
  <si>
    <t>17.1.(1-5)</t>
  </si>
  <si>
    <r>
      <t xml:space="preserve">Tanulók </t>
    </r>
    <r>
      <rPr>
        <b/>
        <sz val="9"/>
        <rFont val="Arial"/>
        <family val="2"/>
      </rPr>
      <t>ingyenes tankönyvellátása</t>
    </r>
  </si>
  <si>
    <t>17.2.(1-6)</t>
  </si>
  <si>
    <t>Általános hozzáj. A tanulók tankönyvellátásához</t>
  </si>
  <si>
    <t>17.2.b.</t>
  </si>
  <si>
    <t>Általános Iskola  -Óvoda…... összesen:</t>
  </si>
  <si>
    <t>Gimnázium</t>
  </si>
  <si>
    <t xml:space="preserve">Iskolai oktatás 5-8.évf. </t>
  </si>
  <si>
    <t>Iskolai oktatás 5-8.évf. 2007/2008.év négy hónap</t>
  </si>
  <si>
    <t>15.2.(15)</t>
  </si>
  <si>
    <t xml:space="preserve">Iskolai oktatás 9-13.évf. </t>
  </si>
  <si>
    <t>Iskolai oktatás 9-13 évfolyam 2007/2008 négy hónap</t>
  </si>
  <si>
    <r>
      <t>Nyelvi</t>
    </r>
    <r>
      <rPr>
        <sz val="9"/>
        <rFont val="Arial CE"/>
        <family val="0"/>
      </rPr>
      <t xml:space="preserve"> felkészítő évfolyamon folyó oktatás</t>
    </r>
  </si>
  <si>
    <t>16.8.(3)</t>
  </si>
  <si>
    <r>
      <t>Hozzájárul.egyéb k.f.</t>
    </r>
    <r>
      <rPr>
        <b/>
        <sz val="9"/>
        <rFont val="Arial CE"/>
        <family val="2"/>
      </rPr>
      <t xml:space="preserve"> bejáró</t>
    </r>
    <r>
      <rPr>
        <sz val="9"/>
        <rFont val="Arial CE"/>
        <family val="0"/>
      </rPr>
      <t xml:space="preserve"> gyerekek </t>
    </r>
  </si>
  <si>
    <r>
      <t>Szervezett intézm.</t>
    </r>
    <r>
      <rPr>
        <b/>
        <sz val="9"/>
        <rFont val="Arial CE"/>
        <family val="2"/>
      </rPr>
      <t xml:space="preserve">étkeztetés </t>
    </r>
  </si>
  <si>
    <r>
      <t xml:space="preserve">Tanulók </t>
    </r>
    <r>
      <rPr>
        <b/>
        <sz val="9"/>
        <rFont val="Arial CE"/>
        <family val="2"/>
      </rPr>
      <t>ingyenes tankönyvellátása</t>
    </r>
  </si>
  <si>
    <t>Általános hozzáj.a tanulók tankönyvellátásához</t>
  </si>
  <si>
    <t>Gimnázium összesen:</t>
  </si>
  <si>
    <t>Helyi közműv. és közgyűjt feladatok ellátása</t>
  </si>
  <si>
    <t>NORMATÍV ÁLLAMI TÁMOGATÁSOK ÖSSZESEN:</t>
  </si>
  <si>
    <t>Normatív módon elosztott, kötött felh tám-g-ok</t>
  </si>
  <si>
    <t>A költségvetési tv. 8.sz. melléklete szerint</t>
  </si>
  <si>
    <t>Pedagógus szakvizsga és továbbképzés</t>
  </si>
  <si>
    <t>I./1.</t>
  </si>
  <si>
    <t>Közcélú fogtámogatás</t>
  </si>
  <si>
    <t>II./2.</t>
  </si>
  <si>
    <t>Szociális továbbképzés és szakvizsga</t>
  </si>
  <si>
    <t>II./3.</t>
  </si>
  <si>
    <t>Egyes jövedelempótló támogatások kiegészítése</t>
  </si>
  <si>
    <t>NORMATÍV MÓDON ELOSZT, KÖTÖTT FELH. TÁMOG ÖSSZ:</t>
  </si>
  <si>
    <t>Normatív és kötött támogatás összesen:</t>
  </si>
  <si>
    <t>Az önkormányzat személyi jövedelemadó bevétele</t>
  </si>
  <si>
    <t xml:space="preserve">                SZJA 10 % helyben maradó rész</t>
  </si>
  <si>
    <t xml:space="preserve">                SZJA-ból adóerőképesség kiegészítése</t>
  </si>
  <si>
    <t xml:space="preserve">                SZJA összesen:</t>
  </si>
  <si>
    <t>KÖLTSÉGVETÉSI TÁMOGATÁSOK ÖSSZESEN:</t>
  </si>
  <si>
    <t>Az átmeneti pénzellátás alapja</t>
  </si>
  <si>
    <t>CKÖ központosított támogatás</t>
  </si>
  <si>
    <t>Fejlesztési támogatás TEKI,CÉDA</t>
  </si>
  <si>
    <t>A többcélú Kistérségi Társulatok Támogatása</t>
  </si>
  <si>
    <t xml:space="preserve">2007.évi költségvetés </t>
  </si>
  <si>
    <t>működési célra átvett pénzeszköz</t>
  </si>
  <si>
    <t>NORMATÍVÁK</t>
  </si>
  <si>
    <t xml:space="preserve">SZJA </t>
  </si>
  <si>
    <t>részsedés</t>
  </si>
  <si>
    <t>Intézményi társulás gyermekjóléti szolgáltatás</t>
  </si>
  <si>
    <t xml:space="preserve">    Dunaföldvár                 0-17 éves</t>
  </si>
  <si>
    <t>2.6..</t>
  </si>
  <si>
    <t xml:space="preserve">    Bölcske                     0-17 éves</t>
  </si>
  <si>
    <t xml:space="preserve">    Madocsa                    0-17 éves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</si>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</sst>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Arial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Times New Roman CE"/>
      <family val="1"/>
    </font>
    <font>
      <b/>
      <sz val="9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i/>
      <sz val="9"/>
      <name val="Arial CE"/>
      <family val="0"/>
    </font>
    <font>
      <i/>
      <sz val="9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 CE"/>
      <family val="0"/>
    </font>
    <font>
      <i/>
      <sz val="9"/>
      <name val="Arial ce"/>
      <family val="0"/>
    </font>
    <font>
      <b/>
      <u val="single"/>
      <sz val="10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sz val="11"/>
      <name val="Arial"/>
      <family val="2"/>
    </font>
    <font>
      <i/>
      <sz val="10"/>
      <name val="Arial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12"/>
      <name val="Arial CE"/>
      <family val="2"/>
    </font>
    <font>
      <b/>
      <sz val="12"/>
      <name val="Arial"/>
      <family val="0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11"/>
      <name val="Times New Roman CE"/>
      <family val="1"/>
    </font>
    <font>
      <i/>
      <sz val="9"/>
      <name val="Arial"/>
      <family val="2"/>
    </font>
    <font>
      <sz val="8"/>
      <name val="Arial CE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sz val="10"/>
      <name val="MS Sans Serif"/>
      <family val="2"/>
    </font>
    <font>
      <b/>
      <i/>
      <sz val="10"/>
      <name val="Arial CE"/>
      <family val="2"/>
    </font>
    <font>
      <b/>
      <sz val="12"/>
      <name val="MS Sans Serif"/>
      <family val="0"/>
    </font>
    <font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darkHorizontal"/>
    </fill>
    <fill>
      <patternFill patternType="darkHorizontal">
        <bgColor indexed="13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1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3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 applyProtection="1" quotePrefix="1">
      <alignment horizontal="left" vertical="center" indent="1"/>
      <protection/>
    </xf>
    <xf numFmtId="0" fontId="3" fillId="0" borderId="7" xfId="0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Continuous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 indent="1"/>
    </xf>
    <xf numFmtId="164" fontId="8" fillId="2" borderId="11" xfId="0" applyNumberFormat="1" applyFont="1" applyFill="1" applyBorder="1" applyAlignment="1" applyProtection="1">
      <alignment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 indent="1"/>
    </xf>
    <xf numFmtId="164" fontId="9" fillId="0" borderId="17" xfId="0" applyNumberFormat="1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  <xf numFmtId="164" fontId="8" fillId="2" borderId="11" xfId="0" applyNumberFormat="1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 indent="1"/>
    </xf>
    <xf numFmtId="164" fontId="9" fillId="2" borderId="11" xfId="0" applyNumberFormat="1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164" fontId="9" fillId="0" borderId="23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 indent="1"/>
    </xf>
    <xf numFmtId="164" fontId="6" fillId="2" borderId="1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 indent="1"/>
    </xf>
    <xf numFmtId="164" fontId="9" fillId="0" borderId="14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 inden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 indent="1"/>
    </xf>
    <xf numFmtId="164" fontId="9" fillId="0" borderId="26" xfId="0" applyNumberFormat="1" applyFont="1" applyFill="1" applyBorder="1" applyAlignment="1" applyProtection="1">
      <alignment vertical="center" wrapText="1"/>
      <protection locked="0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10" fillId="0" borderId="13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quotePrefix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left" vertical="center" wrapText="1" inden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 applyProtection="1">
      <alignment vertical="center" wrapText="1"/>
      <protection locked="0"/>
    </xf>
    <xf numFmtId="0" fontId="9" fillId="0" borderId="3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 indent="1"/>
    </xf>
    <xf numFmtId="164" fontId="9" fillId="0" borderId="7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/>
    </xf>
    <xf numFmtId="0" fontId="6" fillId="0" borderId="9" xfId="17" applyFont="1" applyBorder="1" applyAlignment="1" applyProtection="1">
      <alignment horizontal="center" vertical="center" wrapText="1"/>
      <protection/>
    </xf>
    <xf numFmtId="0" fontId="6" fillId="0" borderId="10" xfId="17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6" fillId="0" borderId="9" xfId="17" applyFont="1" applyFill="1" applyBorder="1" applyAlignment="1" applyProtection="1">
      <alignment horizontal="center" vertical="center" wrapText="1"/>
      <protection/>
    </xf>
    <xf numFmtId="0" fontId="6" fillId="0" borderId="10" xfId="17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indent="1"/>
    </xf>
    <xf numFmtId="0" fontId="8" fillId="2" borderId="13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33" xfId="17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164" fontId="6" fillId="0" borderId="0" xfId="0" applyNumberFormat="1" applyFont="1" applyFill="1" applyBorder="1" applyAlignment="1">
      <alignment vertical="center" wrapText="1"/>
    </xf>
    <xf numFmtId="0" fontId="6" fillId="0" borderId="33" xfId="17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left" vertical="center" wrapText="1" inden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 inden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4" fontId="20" fillId="0" borderId="0" xfId="0" applyNumberFormat="1" applyFont="1" applyBorder="1" applyAlignment="1">
      <alignment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9" fillId="0" borderId="42" xfId="0" applyFont="1" applyBorder="1" applyAlignment="1">
      <alignment/>
    </xf>
    <xf numFmtId="0" fontId="19" fillId="0" borderId="37" xfId="0" applyFont="1" applyBorder="1" applyAlignment="1">
      <alignment/>
    </xf>
    <xf numFmtId="0" fontId="18" fillId="0" borderId="22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43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8" fillId="0" borderId="1" xfId="0" applyFont="1" applyBorder="1" applyAlignment="1">
      <alignment/>
    </xf>
    <xf numFmtId="0" fontId="18" fillId="0" borderId="44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9" fillId="0" borderId="8" xfId="0" applyFont="1" applyBorder="1" applyAlignment="1">
      <alignment/>
    </xf>
    <xf numFmtId="0" fontId="0" fillId="0" borderId="28" xfId="0" applyBorder="1" applyAlignment="1">
      <alignment/>
    </xf>
    <xf numFmtId="0" fontId="18" fillId="0" borderId="45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48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0" xfId="0" applyFont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48" xfId="0" applyFont="1" applyBorder="1" applyAlignment="1">
      <alignment/>
    </xf>
    <xf numFmtId="0" fontId="0" fillId="0" borderId="17" xfId="0" applyBorder="1" applyAlignment="1">
      <alignment/>
    </xf>
    <xf numFmtId="0" fontId="19" fillId="0" borderId="3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4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7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9" fillId="0" borderId="48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8" fillId="0" borderId="34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47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48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8" fillId="0" borderId="49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51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52" xfId="0" applyFont="1" applyBorder="1" applyAlignment="1">
      <alignment/>
    </xf>
    <xf numFmtId="0" fontId="0" fillId="0" borderId="20" xfId="0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33" xfId="0" applyFont="1" applyBorder="1" applyAlignment="1">
      <alignment/>
    </xf>
    <xf numFmtId="0" fontId="0" fillId="0" borderId="11" xfId="0" applyBorder="1" applyAlignment="1">
      <alignment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55" xfId="0" applyFont="1" applyBorder="1" applyAlignment="1">
      <alignment/>
    </xf>
    <xf numFmtId="0" fontId="0" fillId="0" borderId="26" xfId="0" applyBorder="1" applyAlignment="1">
      <alignment/>
    </xf>
    <xf numFmtId="0" fontId="19" fillId="0" borderId="49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40" xfId="0" applyFont="1" applyBorder="1" applyAlignment="1">
      <alignment/>
    </xf>
    <xf numFmtId="0" fontId="18" fillId="0" borderId="33" xfId="0" applyFont="1" applyBorder="1" applyAlignment="1">
      <alignment horizontal="right"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0" fillId="0" borderId="54" xfId="0" applyBorder="1" applyAlignment="1">
      <alignment/>
    </xf>
    <xf numFmtId="0" fontId="22" fillId="0" borderId="25" xfId="0" applyFont="1" applyBorder="1" applyAlignment="1">
      <alignment horizontal="center"/>
    </xf>
    <xf numFmtId="0" fontId="19" fillId="0" borderId="55" xfId="0" applyFont="1" applyBorder="1" applyAlignment="1">
      <alignment/>
    </xf>
    <xf numFmtId="0" fontId="19" fillId="0" borderId="49" xfId="0" applyFont="1" applyBorder="1" applyAlignment="1">
      <alignment/>
    </xf>
    <xf numFmtId="0" fontId="19" fillId="0" borderId="52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40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0" fillId="0" borderId="41" xfId="0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3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8" fillId="0" borderId="0" xfId="0" applyNumberFormat="1" applyFont="1" applyBorder="1" applyAlignment="1">
      <alignment horizontal="center"/>
    </xf>
    <xf numFmtId="14" fontId="19" fillId="0" borderId="0" xfId="0" applyNumberFormat="1" applyFont="1" applyBorder="1" applyAlignment="1">
      <alignment horizontal="right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right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right"/>
    </xf>
    <xf numFmtId="0" fontId="18" fillId="0" borderId="16" xfId="0" applyFont="1" applyBorder="1" applyAlignment="1">
      <alignment horizontal="left"/>
    </xf>
    <xf numFmtId="0" fontId="19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18" fillId="0" borderId="41" xfId="0" applyFont="1" applyBorder="1" applyAlignment="1">
      <alignment horizontal="right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1" fillId="0" borderId="3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indent="1"/>
    </xf>
    <xf numFmtId="0" fontId="7" fillId="0" borderId="7" xfId="0" applyFont="1" applyFill="1" applyBorder="1" applyAlignment="1" quotePrefix="1">
      <alignment horizontal="right" vertical="center"/>
    </xf>
    <xf numFmtId="164" fontId="1" fillId="0" borderId="0" xfId="18" applyNumberFormat="1" applyFont="1" applyFill="1" applyAlignment="1">
      <alignment horizontal="left" vertical="center" wrapText="1"/>
      <protection/>
    </xf>
    <xf numFmtId="164" fontId="1" fillId="0" borderId="0" xfId="18" applyNumberFormat="1" applyFont="1" applyFill="1" applyAlignment="1">
      <alignment vertical="center" wrapText="1"/>
      <protection/>
    </xf>
    <xf numFmtId="164" fontId="1" fillId="0" borderId="0" xfId="18" applyNumberFormat="1" applyFont="1" applyFill="1" applyAlignment="1">
      <alignment horizontal="right" vertical="center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1" xfId="18" applyFont="1" applyFill="1" applyBorder="1" applyAlignment="1">
      <alignment vertical="center"/>
      <protection/>
    </xf>
    <xf numFmtId="0" fontId="3" fillId="0" borderId="44" xfId="18" applyFont="1" applyFill="1" applyBorder="1" applyAlignment="1">
      <alignment vertical="center"/>
      <protection/>
    </xf>
    <xf numFmtId="0" fontId="1" fillId="0" borderId="56" xfId="18" applyFont="1" applyFill="1" applyBorder="1" applyAlignment="1">
      <alignment horizontal="left" vertical="center" indent="1"/>
      <protection/>
    </xf>
    <xf numFmtId="0" fontId="10" fillId="0" borderId="39" xfId="18" applyFont="1" applyFill="1" applyBorder="1" applyAlignment="1" quotePrefix="1">
      <alignment horizontal="right" vertical="center"/>
      <protection/>
    </xf>
    <xf numFmtId="0" fontId="0" fillId="0" borderId="39" xfId="0" applyBorder="1" applyAlignment="1">
      <alignment/>
    </xf>
    <xf numFmtId="0" fontId="0" fillId="0" borderId="57" xfId="0" applyBorder="1" applyAlignment="1">
      <alignment/>
    </xf>
    <xf numFmtId="0" fontId="3" fillId="0" borderId="4" xfId="18" applyFont="1" applyFill="1" applyBorder="1" applyAlignment="1">
      <alignment vertical="center"/>
      <protection/>
    </xf>
    <xf numFmtId="0" fontId="3" fillId="0" borderId="58" xfId="18" applyFont="1" applyFill="1" applyBorder="1" applyAlignment="1">
      <alignment vertical="center"/>
      <protection/>
    </xf>
    <xf numFmtId="0" fontId="7" fillId="0" borderId="59" xfId="18" applyFont="1" applyFill="1" applyBorder="1" applyAlignment="1">
      <alignment horizontal="left" vertical="center" indent="1"/>
      <protection/>
    </xf>
    <xf numFmtId="0" fontId="10" fillId="0" borderId="58" xfId="18" applyFont="1" applyFill="1" applyBorder="1" applyAlignment="1" quotePrefix="1">
      <alignment horizontal="right" vertical="center"/>
      <protection/>
    </xf>
    <xf numFmtId="0" fontId="0" fillId="0" borderId="58" xfId="0" applyBorder="1" applyAlignment="1">
      <alignment/>
    </xf>
    <xf numFmtId="0" fontId="0" fillId="0" borderId="5" xfId="0" applyBorder="1" applyAlignment="1">
      <alignment/>
    </xf>
    <xf numFmtId="0" fontId="3" fillId="0" borderId="0" xfId="18" applyFont="1" applyFill="1" applyAlignment="1">
      <alignment vertical="center"/>
      <protection/>
    </xf>
    <xf numFmtId="0" fontId="10" fillId="0" borderId="0" xfId="18" applyFont="1" applyFill="1" applyAlignment="1">
      <alignment horizontal="right"/>
      <protection/>
    </xf>
    <xf numFmtId="0" fontId="3" fillId="0" borderId="60" xfId="18" applyFont="1" applyFill="1" applyBorder="1" applyAlignment="1">
      <alignment horizontal="center" vertical="center" wrapText="1"/>
      <protection/>
    </xf>
    <xf numFmtId="0" fontId="26" fillId="0" borderId="60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/>
    </xf>
    <xf numFmtId="0" fontId="3" fillId="0" borderId="4" xfId="18" applyFont="1" applyFill="1" applyBorder="1" applyAlignment="1">
      <alignment horizontal="centerContinuous" vertical="center" wrapText="1"/>
      <protection/>
    </xf>
    <xf numFmtId="0" fontId="3" fillId="0" borderId="5" xfId="18" applyFont="1" applyFill="1" applyBorder="1" applyAlignment="1">
      <alignment horizontal="centerContinuous" vertical="center" wrapText="1"/>
      <protection/>
    </xf>
    <xf numFmtId="0" fontId="6" fillId="0" borderId="9" xfId="18" applyFont="1" applyFill="1" applyBorder="1" applyAlignment="1">
      <alignment horizontal="center" vertical="center" wrapText="1"/>
      <protection/>
    </xf>
    <xf numFmtId="0" fontId="6" fillId="0" borderId="10" xfId="18" applyFont="1" applyFill="1" applyBorder="1" applyAlignment="1">
      <alignment horizontal="center" vertical="center" wrapText="1"/>
      <protection/>
    </xf>
    <xf numFmtId="0" fontId="6" fillId="0" borderId="33" xfId="18" applyFont="1" applyFill="1" applyBorder="1" applyAlignment="1">
      <alignment horizontal="center" vertical="center" wrapText="1"/>
      <protection/>
    </xf>
    <xf numFmtId="0" fontId="9" fillId="0" borderId="10" xfId="18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2" borderId="9" xfId="18" applyFont="1" applyFill="1" applyBorder="1" applyAlignment="1">
      <alignment horizontal="center" vertical="center" wrapText="1"/>
      <protection/>
    </xf>
    <xf numFmtId="0" fontId="14" fillId="2" borderId="10" xfId="18" applyFont="1" applyFill="1" applyBorder="1" applyAlignment="1">
      <alignment horizontal="center" vertical="center" wrapText="1"/>
      <protection/>
    </xf>
    <xf numFmtId="0" fontId="14" fillId="2" borderId="10" xfId="18" applyFont="1" applyFill="1" applyBorder="1" applyAlignment="1">
      <alignment horizontal="left" vertical="center" wrapText="1" indent="1"/>
      <protection/>
    </xf>
    <xf numFmtId="0" fontId="27" fillId="2" borderId="10" xfId="0" applyFont="1" applyFill="1" applyBorder="1" applyAlignment="1">
      <alignment/>
    </xf>
    <xf numFmtId="164" fontId="27" fillId="2" borderId="11" xfId="0" applyNumberFormat="1" applyFont="1" applyFill="1" applyBorder="1" applyAlignment="1">
      <alignment/>
    </xf>
    <xf numFmtId="0" fontId="9" fillId="0" borderId="24" xfId="18" applyFont="1" applyFill="1" applyBorder="1" applyAlignment="1">
      <alignment horizontal="center" vertical="center" wrapText="1"/>
      <protection/>
    </xf>
    <xf numFmtId="0" fontId="9" fillId="0" borderId="25" xfId="18" applyFont="1" applyFill="1" applyBorder="1" applyAlignment="1">
      <alignment horizontal="center" vertical="center" wrapText="1"/>
      <protection/>
    </xf>
    <xf numFmtId="0" fontId="9" fillId="0" borderId="25" xfId="18" applyFont="1" applyFill="1" applyBorder="1" applyAlignment="1">
      <alignment horizontal="left" vertical="center" wrapText="1" indent="1"/>
      <protection/>
    </xf>
    <xf numFmtId="0" fontId="27" fillId="0" borderId="25" xfId="0" applyFont="1" applyBorder="1" applyAlignment="1">
      <alignment/>
    </xf>
    <xf numFmtId="164" fontId="27" fillId="5" borderId="11" xfId="0" applyNumberFormat="1" applyFont="1" applyFill="1" applyBorder="1" applyAlignment="1">
      <alignment/>
    </xf>
    <xf numFmtId="0" fontId="8" fillId="0" borderId="9" xfId="18" applyFont="1" applyFill="1" applyBorder="1" applyAlignment="1">
      <alignment horizontal="center" vertical="center" wrapText="1"/>
      <protection/>
    </xf>
    <xf numFmtId="0" fontId="8" fillId="0" borderId="10" xfId="18" applyFont="1" applyFill="1" applyBorder="1" applyAlignment="1">
      <alignment horizontal="left" vertical="center" wrapText="1" indent="1"/>
      <protection/>
    </xf>
    <xf numFmtId="0" fontId="8" fillId="2" borderId="9" xfId="18" applyFont="1" applyFill="1" applyBorder="1" applyAlignment="1">
      <alignment horizontal="center" vertical="center" wrapText="1"/>
      <protection/>
    </xf>
    <xf numFmtId="0" fontId="8" fillId="2" borderId="36" xfId="18" applyFont="1" applyFill="1" applyBorder="1" applyAlignment="1">
      <alignment horizontal="center" vertical="center" wrapText="1"/>
      <protection/>
    </xf>
    <xf numFmtId="0" fontId="8" fillId="2" borderId="36" xfId="18" applyFont="1" applyFill="1" applyBorder="1" applyAlignment="1">
      <alignment horizontal="left" vertical="center" wrapText="1" indent="1"/>
      <protection/>
    </xf>
    <xf numFmtId="164" fontId="27" fillId="2" borderId="61" xfId="0" applyNumberFormat="1" applyFont="1" applyFill="1" applyBorder="1" applyAlignment="1">
      <alignment/>
    </xf>
    <xf numFmtId="0" fontId="9" fillId="5" borderId="55" xfId="18" applyFont="1" applyFill="1" applyBorder="1" applyAlignment="1">
      <alignment horizontal="center" vertical="center" wrapText="1"/>
      <protection/>
    </xf>
    <xf numFmtId="0" fontId="9" fillId="5" borderId="1" xfId="18" applyFont="1" applyFill="1" applyBorder="1" applyAlignment="1">
      <alignment horizontal="center" vertical="center" wrapText="1"/>
      <protection/>
    </xf>
    <xf numFmtId="0" fontId="9" fillId="5" borderId="29" xfId="18" applyFont="1" applyFill="1" applyBorder="1" applyAlignment="1">
      <alignment horizontal="left" vertical="center" wrapText="1" indent="1"/>
      <protection/>
    </xf>
    <xf numFmtId="0" fontId="27" fillId="5" borderId="8" xfId="0" applyFont="1" applyFill="1" applyBorder="1" applyAlignment="1">
      <alignment/>
    </xf>
    <xf numFmtId="164" fontId="27" fillId="5" borderId="28" xfId="0" applyNumberFormat="1" applyFont="1" applyFill="1" applyBorder="1" applyAlignment="1">
      <alignment/>
    </xf>
    <xf numFmtId="0" fontId="9" fillId="0" borderId="53" xfId="18" applyFont="1" applyFill="1" applyBorder="1" applyAlignment="1">
      <alignment horizontal="center" vertical="center" wrapText="1"/>
      <protection/>
    </xf>
    <xf numFmtId="0" fontId="9" fillId="0" borderId="24" xfId="18" applyFont="1" applyFill="1" applyBorder="1" applyAlignment="1">
      <alignment horizontal="left" vertical="center" wrapText="1" indent="1"/>
      <protection/>
    </xf>
    <xf numFmtId="0" fontId="28" fillId="0" borderId="25" xfId="0" applyFont="1" applyBorder="1" applyAlignment="1">
      <alignment/>
    </xf>
    <xf numFmtId="0" fontId="27" fillId="0" borderId="55" xfId="0" applyFont="1" applyBorder="1" applyAlignment="1">
      <alignment/>
    </xf>
    <xf numFmtId="164" fontId="27" fillId="5" borderId="17" xfId="0" applyNumberFormat="1" applyFont="1" applyFill="1" applyBorder="1" applyAlignment="1">
      <alignment/>
    </xf>
    <xf numFmtId="0" fontId="9" fillId="0" borderId="49" xfId="18" applyFont="1" applyFill="1" applyBorder="1" applyAlignment="1">
      <alignment horizontal="center" vertical="center" wrapText="1"/>
      <protection/>
    </xf>
    <xf numFmtId="0" fontId="9" fillId="0" borderId="4" xfId="18" applyFont="1" applyFill="1" applyBorder="1" applyAlignment="1">
      <alignment horizontal="center" vertical="center" wrapText="1"/>
      <protection/>
    </xf>
    <xf numFmtId="0" fontId="9" fillId="0" borderId="30" xfId="18" applyFont="1" applyFill="1" applyBorder="1" applyAlignment="1">
      <alignment horizontal="left" vertical="center" wrapText="1" indent="1"/>
      <protection/>
    </xf>
    <xf numFmtId="0" fontId="6" fillId="2" borderId="22" xfId="18" applyFont="1" applyFill="1" applyBorder="1" applyAlignment="1">
      <alignment horizontal="center" vertical="center" wrapText="1"/>
      <protection/>
    </xf>
    <xf numFmtId="0" fontId="8" fillId="2" borderId="22" xfId="18" applyFont="1" applyFill="1" applyBorder="1" applyAlignment="1">
      <alignment horizontal="left" vertical="center" wrapText="1" indent="1"/>
      <protection/>
    </xf>
    <xf numFmtId="0" fontId="9" fillId="0" borderId="31" xfId="18" applyFont="1" applyFill="1" applyBorder="1" applyAlignment="1">
      <alignment horizontal="center" vertical="center" wrapText="1"/>
      <protection/>
    </xf>
    <xf numFmtId="0" fontId="9" fillId="0" borderId="32" xfId="18" applyFont="1" applyFill="1" applyBorder="1" applyAlignment="1">
      <alignment horizontal="center" vertical="center" wrapText="1"/>
      <protection/>
    </xf>
    <xf numFmtId="0" fontId="9" fillId="0" borderId="32" xfId="18" applyFont="1" applyFill="1" applyBorder="1" applyAlignment="1">
      <alignment horizontal="left" vertical="center" wrapText="1" indent="1"/>
      <protection/>
    </xf>
    <xf numFmtId="164" fontId="0" fillId="5" borderId="11" xfId="0" applyNumberFormat="1" applyFont="1" applyFill="1" applyBorder="1" applyAlignment="1">
      <alignment/>
    </xf>
    <xf numFmtId="0" fontId="9" fillId="0" borderId="9" xfId="18" applyFont="1" applyFill="1" applyBorder="1" applyAlignment="1">
      <alignment horizontal="center" vertical="center" wrapText="1"/>
      <protection/>
    </xf>
    <xf numFmtId="0" fontId="9" fillId="0" borderId="10" xfId="18" applyFont="1" applyFill="1" applyBorder="1" applyAlignment="1">
      <alignment horizontal="left" vertical="center" wrapText="1" indent="1"/>
      <protection/>
    </xf>
    <xf numFmtId="0" fontId="8" fillId="0" borderId="10" xfId="18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/>
    </xf>
    <xf numFmtId="0" fontId="9" fillId="3" borderId="9" xfId="18" applyFont="1" applyFill="1" applyBorder="1" applyAlignment="1">
      <alignment horizontal="center" vertical="center" wrapText="1"/>
      <protection/>
    </xf>
    <xf numFmtId="0" fontId="9" fillId="3" borderId="10" xfId="18" applyFont="1" applyFill="1" applyBorder="1" applyAlignment="1">
      <alignment horizontal="center" vertical="center" wrapText="1"/>
      <protection/>
    </xf>
    <xf numFmtId="0" fontId="6" fillId="2" borderId="10" xfId="18" applyFont="1" applyFill="1" applyBorder="1" applyAlignment="1">
      <alignment horizontal="left" vertical="center" wrapText="1" indent="1"/>
      <protection/>
    </xf>
    <xf numFmtId="0" fontId="9" fillId="0" borderId="38" xfId="18" applyFont="1" applyFill="1" applyBorder="1" applyAlignment="1">
      <alignment horizontal="center" vertical="center" wrapText="1"/>
      <protection/>
    </xf>
    <xf numFmtId="0" fontId="9" fillId="0" borderId="39" xfId="18" applyFont="1" applyFill="1" applyBorder="1" applyAlignment="1">
      <alignment horizontal="center" vertical="center" wrapText="1"/>
      <protection/>
    </xf>
    <xf numFmtId="0" fontId="6" fillId="0" borderId="39" xfId="18" applyFont="1" applyFill="1" applyBorder="1" applyAlignment="1">
      <alignment horizontal="left" vertical="center" wrapText="1" indent="1"/>
      <protection/>
    </xf>
    <xf numFmtId="164" fontId="9" fillId="0" borderId="39" xfId="18" applyNumberFormat="1" applyFont="1" applyFill="1" applyBorder="1" applyAlignment="1">
      <alignment vertical="center" wrapText="1"/>
      <protection/>
    </xf>
    <xf numFmtId="0" fontId="0" fillId="0" borderId="36" xfId="0" applyBorder="1" applyAlignment="1">
      <alignment/>
    </xf>
    <xf numFmtId="0" fontId="8" fillId="2" borderId="10" xfId="18" applyFont="1" applyFill="1" applyBorder="1" applyAlignment="1">
      <alignment horizontal="center" vertical="center" wrapText="1"/>
      <protection/>
    </xf>
    <xf numFmtId="0" fontId="8" fillId="2" borderId="10" xfId="18" applyFont="1" applyFill="1" applyBorder="1" applyAlignment="1">
      <alignment horizontal="left" vertical="center" wrapText="1" indent="1"/>
      <protection/>
    </xf>
    <xf numFmtId="164" fontId="10" fillId="2" borderId="33" xfId="18" applyNumberFormat="1" applyFont="1" applyFill="1" applyBorder="1" applyAlignment="1">
      <alignment vertical="center" wrapText="1"/>
      <protection/>
    </xf>
    <xf numFmtId="164" fontId="10" fillId="0" borderId="55" xfId="18" applyNumberFormat="1" applyFont="1" applyFill="1" applyBorder="1" applyAlignment="1" applyProtection="1">
      <alignment vertical="center" wrapText="1"/>
      <protection locked="0"/>
    </xf>
    <xf numFmtId="164" fontId="27" fillId="0" borderId="25" xfId="0" applyNumberFormat="1" applyFont="1" applyBorder="1" applyAlignment="1">
      <alignment/>
    </xf>
    <xf numFmtId="0" fontId="9" fillId="0" borderId="15" xfId="18" applyFont="1" applyFill="1" applyBorder="1" applyAlignment="1">
      <alignment horizontal="center" vertical="center" wrapText="1"/>
      <protection/>
    </xf>
    <xf numFmtId="0" fontId="9" fillId="0" borderId="16" xfId="18" applyFont="1" applyFill="1" applyBorder="1" applyAlignment="1">
      <alignment horizontal="center" vertical="center" wrapText="1"/>
      <protection/>
    </xf>
    <xf numFmtId="0" fontId="9" fillId="0" borderId="16" xfId="18" applyFont="1" applyFill="1" applyBorder="1" applyAlignment="1">
      <alignment horizontal="left" vertical="center" wrapText="1" indent="1"/>
      <protection/>
    </xf>
    <xf numFmtId="164" fontId="10" fillId="0" borderId="48" xfId="18" applyNumberFormat="1" applyFont="1" applyFill="1" applyBorder="1" applyAlignment="1" applyProtection="1">
      <alignment vertical="center" wrapText="1"/>
      <protection locked="0"/>
    </xf>
    <xf numFmtId="0" fontId="27" fillId="0" borderId="16" xfId="0" applyFont="1" applyBorder="1" applyAlignment="1">
      <alignment/>
    </xf>
    <xf numFmtId="0" fontId="9" fillId="0" borderId="18" xfId="18" applyFont="1" applyFill="1" applyBorder="1" applyAlignment="1">
      <alignment horizontal="center" vertical="center" wrapText="1"/>
      <protection/>
    </xf>
    <xf numFmtId="0" fontId="9" fillId="0" borderId="19" xfId="18" applyFont="1" applyFill="1" applyBorder="1" applyAlignment="1">
      <alignment horizontal="center" vertical="center" wrapText="1"/>
      <protection/>
    </xf>
    <xf numFmtId="0" fontId="9" fillId="0" borderId="19" xfId="18" applyFont="1" applyFill="1" applyBorder="1" applyAlignment="1">
      <alignment horizontal="left" vertical="center" wrapText="1" indent="1"/>
      <protection/>
    </xf>
    <xf numFmtId="164" fontId="10" fillId="0" borderId="16" xfId="18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/>
    </xf>
    <xf numFmtId="164" fontId="10" fillId="0" borderId="52" xfId="18" applyNumberFormat="1" applyFont="1" applyFill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14" fillId="2" borderId="31" xfId="18" applyFont="1" applyFill="1" applyBorder="1" applyAlignment="1">
      <alignment horizontal="center" vertical="center" wrapText="1"/>
      <protection/>
    </xf>
    <xf numFmtId="0" fontId="9" fillId="2" borderId="32" xfId="18" applyFont="1" applyFill="1" applyBorder="1" applyAlignment="1">
      <alignment horizontal="center" vertical="center" wrapText="1"/>
      <protection/>
    </xf>
    <xf numFmtId="0" fontId="14" fillId="2" borderId="32" xfId="18" applyFont="1" applyFill="1" applyBorder="1" applyAlignment="1">
      <alignment horizontal="left" vertical="center" wrapText="1" indent="1"/>
      <protection/>
    </xf>
    <xf numFmtId="164" fontId="10" fillId="2" borderId="40" xfId="18" applyNumberFormat="1" applyFont="1" applyFill="1" applyBorder="1" applyAlignment="1" applyProtection="1">
      <alignment vertical="center" wrapText="1"/>
      <protection locked="0"/>
    </xf>
    <xf numFmtId="0" fontId="0" fillId="2" borderId="4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8" fillId="2" borderId="10" xfId="18" applyFont="1" applyFill="1" applyBorder="1" applyAlignment="1">
      <alignment horizontal="left" vertical="center" wrapText="1" indent="1"/>
      <protection/>
    </xf>
    <xf numFmtId="0" fontId="10" fillId="0" borderId="0" xfId="18" applyAlignment="1">
      <alignment horizontal="left" vertical="center" wrapText="1"/>
      <protection/>
    </xf>
    <xf numFmtId="0" fontId="10" fillId="0" borderId="0" xfId="18" applyAlignment="1">
      <alignment vertical="center" wrapText="1"/>
      <protection/>
    </xf>
    <xf numFmtId="0" fontId="10" fillId="0" borderId="0" xfId="18" applyFont="1" applyAlignment="1">
      <alignment vertical="center" wrapText="1"/>
      <protection/>
    </xf>
    <xf numFmtId="0" fontId="0" fillId="0" borderId="32" xfId="0" applyFont="1" applyBorder="1" applyAlignment="1">
      <alignment/>
    </xf>
    <xf numFmtId="0" fontId="3" fillId="0" borderId="9" xfId="18" applyFont="1" applyBorder="1" applyAlignment="1">
      <alignment horizontal="left" vertical="center"/>
      <protection/>
    </xf>
    <xf numFmtId="0" fontId="10" fillId="0" borderId="13" xfId="18" applyFont="1" applyBorder="1" applyAlignment="1">
      <alignment vertical="center" wrapText="1"/>
      <protection/>
    </xf>
    <xf numFmtId="0" fontId="3" fillId="0" borderId="27" xfId="18" applyFont="1" applyBorder="1" applyAlignment="1">
      <alignment vertical="center" wrapText="1"/>
      <protection/>
    </xf>
    <xf numFmtId="0" fontId="10" fillId="0" borderId="33" xfId="18" applyFont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>
      <alignment/>
    </xf>
    <xf numFmtId="0" fontId="29" fillId="0" borderId="62" xfId="0" applyFont="1" applyBorder="1" applyAlignment="1">
      <alignment horizontal="right"/>
    </xf>
    <xf numFmtId="0" fontId="29" fillId="0" borderId="63" xfId="0" applyFont="1" applyBorder="1" applyAlignment="1">
      <alignment horizontal="right"/>
    </xf>
    <xf numFmtId="164" fontId="28" fillId="2" borderId="33" xfId="18" applyNumberFormat="1" applyFont="1" applyFill="1" applyBorder="1" applyAlignment="1" applyProtection="1">
      <alignment vertical="center" wrapText="1"/>
      <protection/>
    </xf>
    <xf numFmtId="164" fontId="28" fillId="0" borderId="55" xfId="18" applyNumberFormat="1" applyFont="1" applyFill="1" applyBorder="1" applyAlignment="1" applyProtection="1">
      <alignment vertical="center" wrapText="1"/>
      <protection locked="0"/>
    </xf>
    <xf numFmtId="164" fontId="28" fillId="0" borderId="33" xfId="18" applyNumberFormat="1" applyFont="1" applyFill="1" applyBorder="1" applyAlignment="1" applyProtection="1">
      <alignment vertical="center" wrapText="1"/>
      <protection locked="0"/>
    </xf>
    <xf numFmtId="164" fontId="28" fillId="2" borderId="56" xfId="18" applyNumberFormat="1" applyFont="1" applyFill="1" applyBorder="1" applyAlignment="1">
      <alignment vertical="center" wrapText="1"/>
      <protection/>
    </xf>
    <xf numFmtId="164" fontId="27" fillId="2" borderId="36" xfId="0" applyNumberFormat="1" applyFont="1" applyFill="1" applyBorder="1" applyAlignment="1">
      <alignment/>
    </xf>
    <xf numFmtId="164" fontId="28" fillId="5" borderId="3" xfId="18" applyNumberFormat="1" applyFont="1" applyFill="1" applyBorder="1" applyAlignment="1">
      <alignment vertical="center" wrapText="1"/>
      <protection/>
    </xf>
    <xf numFmtId="0" fontId="27" fillId="5" borderId="3" xfId="0" applyFont="1" applyFill="1" applyBorder="1" applyAlignment="1">
      <alignment/>
    </xf>
    <xf numFmtId="164" fontId="28" fillId="0" borderId="59" xfId="18" applyNumberFormat="1" applyFont="1" applyFill="1" applyBorder="1" applyAlignment="1" applyProtection="1">
      <alignment vertical="center" wrapText="1"/>
      <protection locked="0"/>
    </xf>
    <xf numFmtId="0" fontId="27" fillId="0" borderId="6" xfId="0" applyFont="1" applyBorder="1" applyAlignment="1">
      <alignment/>
    </xf>
    <xf numFmtId="0" fontId="27" fillId="0" borderId="59" xfId="0" applyFont="1" applyBorder="1" applyAlignment="1">
      <alignment/>
    </xf>
    <xf numFmtId="164" fontId="27" fillId="5" borderId="23" xfId="0" applyNumberFormat="1" applyFont="1" applyFill="1" applyBorder="1" applyAlignment="1">
      <alignment/>
    </xf>
    <xf numFmtId="164" fontId="28" fillId="2" borderId="43" xfId="18" applyNumberFormat="1" applyFont="1" applyFill="1" applyBorder="1" applyAlignment="1" applyProtection="1">
      <alignment vertical="center" wrapText="1"/>
      <protection/>
    </xf>
    <xf numFmtId="0" fontId="27" fillId="2" borderId="22" xfId="0" applyFont="1" applyFill="1" applyBorder="1" applyAlignment="1">
      <alignment/>
    </xf>
    <xf numFmtId="164" fontId="27" fillId="2" borderId="23" xfId="0" applyNumberFormat="1" applyFont="1" applyFill="1" applyBorder="1" applyAlignment="1">
      <alignment/>
    </xf>
    <xf numFmtId="164" fontId="28" fillId="0" borderId="40" xfId="18" applyNumberFormat="1" applyFont="1" applyFill="1" applyBorder="1" applyAlignment="1" applyProtection="1">
      <alignment vertical="center" wrapText="1"/>
      <protection locked="0"/>
    </xf>
    <xf numFmtId="0" fontId="27" fillId="0" borderId="32" xfId="0" applyFont="1" applyBorder="1" applyAlignment="1">
      <alignment/>
    </xf>
    <xf numFmtId="164" fontId="28" fillId="2" borderId="33" xfId="18" applyNumberFormat="1" applyFont="1" applyFill="1" applyBorder="1" applyAlignment="1">
      <alignment vertical="center" wrapText="1"/>
      <protection/>
    </xf>
    <xf numFmtId="0" fontId="9" fillId="0" borderId="36" xfId="18" applyFont="1" applyFill="1" applyBorder="1" applyAlignment="1">
      <alignment horizontal="center" vertical="center" wrapText="1"/>
      <protection/>
    </xf>
    <xf numFmtId="164" fontId="28" fillId="0" borderId="56" xfId="18" applyNumberFormat="1" applyFont="1" applyFill="1" applyBorder="1" applyAlignment="1" applyProtection="1">
      <alignment vertical="center" wrapText="1"/>
      <protection locked="0"/>
    </xf>
    <xf numFmtId="0" fontId="27" fillId="0" borderId="36" xfId="0" applyFont="1" applyBorder="1" applyAlignment="1">
      <alignment/>
    </xf>
    <xf numFmtId="164" fontId="27" fillId="5" borderId="61" xfId="0" applyNumberFormat="1" applyFont="1" applyFill="1" applyBorder="1" applyAlignment="1">
      <alignment/>
    </xf>
    <xf numFmtId="0" fontId="30" fillId="0" borderId="1" xfId="18" applyFont="1" applyFill="1" applyBorder="1" applyAlignment="1">
      <alignment horizontal="center" vertical="center" wrapText="1"/>
      <protection/>
    </xf>
    <xf numFmtId="0" fontId="30" fillId="0" borderId="8" xfId="18" applyFont="1" applyFill="1" applyBorder="1" applyAlignment="1">
      <alignment horizontal="center" vertical="center" wrapText="1"/>
      <protection/>
    </xf>
    <xf numFmtId="0" fontId="31" fillId="0" borderId="36" xfId="18" applyFont="1" applyFill="1" applyBorder="1" applyAlignment="1">
      <alignment horizontal="left" vertical="center" wrapText="1" inden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/>
    </xf>
    <xf numFmtId="0" fontId="18" fillId="0" borderId="35" xfId="0" applyFont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left" wrapText="1"/>
    </xf>
    <xf numFmtId="0" fontId="18" fillId="0" borderId="36" xfId="0" applyFont="1" applyFill="1" applyBorder="1" applyAlignment="1">
      <alignment horizontal="center" wrapText="1"/>
    </xf>
    <xf numFmtId="0" fontId="18" fillId="0" borderId="36" xfId="0" applyFont="1" applyBorder="1" applyAlignment="1">
      <alignment horizontal="center"/>
    </xf>
    <xf numFmtId="0" fontId="18" fillId="0" borderId="57" xfId="0" applyFont="1" applyFill="1" applyBorder="1" applyAlignment="1">
      <alignment horizontal="center" wrapText="1"/>
    </xf>
    <xf numFmtId="0" fontId="18" fillId="0" borderId="64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wrapText="1"/>
    </xf>
    <xf numFmtId="0" fontId="18" fillId="0" borderId="65" xfId="0" applyFont="1" applyFill="1" applyBorder="1" applyAlignment="1">
      <alignment horizontal="center" wrapText="1"/>
    </xf>
    <xf numFmtId="0" fontId="18" fillId="0" borderId="66" xfId="0" applyFont="1" applyBorder="1" applyAlignment="1">
      <alignment horizontal="center"/>
    </xf>
    <xf numFmtId="0" fontId="18" fillId="0" borderId="31" xfId="0" applyFont="1" applyBorder="1" applyAlignment="1">
      <alignment/>
    </xf>
    <xf numFmtId="0" fontId="18" fillId="0" borderId="32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 wrapText="1"/>
    </xf>
    <xf numFmtId="9" fontId="18" fillId="0" borderId="32" xfId="0" applyNumberFormat="1" applyFont="1" applyFill="1" applyBorder="1" applyAlignment="1">
      <alignment horizontal="center" wrapText="1"/>
    </xf>
    <xf numFmtId="0" fontId="18" fillId="0" borderId="21" xfId="0" applyFont="1" applyBorder="1" applyAlignment="1">
      <alignment/>
    </xf>
    <xf numFmtId="0" fontId="18" fillId="0" borderId="22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18" fillId="0" borderId="67" xfId="0" applyFont="1" applyFill="1" applyBorder="1" applyAlignment="1">
      <alignment horizontal="center" wrapText="1"/>
    </xf>
    <xf numFmtId="0" fontId="18" fillId="0" borderId="68" xfId="0" applyFont="1" applyBorder="1" applyAlignment="1">
      <alignment horizontal="center"/>
    </xf>
    <xf numFmtId="0" fontId="18" fillId="0" borderId="25" xfId="0" applyFont="1" applyFill="1" applyBorder="1" applyAlignment="1">
      <alignment horizontal="left" wrapText="1"/>
    </xf>
    <xf numFmtId="0" fontId="19" fillId="0" borderId="25" xfId="0" applyFont="1" applyFill="1" applyBorder="1" applyAlignment="1">
      <alignment horizontal="center" wrapText="1"/>
    </xf>
    <xf numFmtId="0" fontId="19" fillId="0" borderId="15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right" wrapText="1"/>
    </xf>
    <xf numFmtId="0" fontId="19" fillId="0" borderId="17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right" wrapText="1"/>
    </xf>
    <xf numFmtId="1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8" fillId="0" borderId="9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right" wrapText="1"/>
    </xf>
    <xf numFmtId="0" fontId="18" fillId="0" borderId="11" xfId="0" applyFont="1" applyFill="1" applyBorder="1" applyAlignment="1">
      <alignment horizontal="right" wrapText="1"/>
    </xf>
    <xf numFmtId="0" fontId="19" fillId="0" borderId="18" xfId="0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horizontal="center" wrapText="1"/>
    </xf>
    <xf numFmtId="0" fontId="33" fillId="0" borderId="19" xfId="0" applyFont="1" applyFill="1" applyBorder="1" applyAlignment="1">
      <alignment horizontal="right" wrapText="1"/>
    </xf>
    <xf numFmtId="0" fontId="19" fillId="0" borderId="19" xfId="0" applyFont="1" applyFill="1" applyBorder="1" applyAlignment="1">
      <alignment horizontal="right" wrapText="1"/>
    </xf>
    <xf numFmtId="0" fontId="19" fillId="0" borderId="20" xfId="0" applyFont="1" applyFill="1" applyBorder="1" applyAlignment="1">
      <alignment horizontal="right"/>
    </xf>
    <xf numFmtId="0" fontId="19" fillId="0" borderId="9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0" fontId="19" fillId="0" borderId="31" xfId="0" applyFont="1" applyBorder="1" applyAlignment="1">
      <alignment horizontal="center"/>
    </xf>
    <xf numFmtId="0" fontId="18" fillId="0" borderId="32" xfId="0" applyFont="1" applyFill="1" applyBorder="1" applyAlignment="1">
      <alignment horizontal="right" wrapText="1"/>
    </xf>
    <xf numFmtId="0" fontId="19" fillId="0" borderId="32" xfId="0" applyFont="1" applyFill="1" applyBorder="1" applyAlignment="1">
      <alignment horizontal="center" wrapText="1"/>
    </xf>
    <xf numFmtId="0" fontId="18" fillId="0" borderId="41" xfId="0" applyFont="1" applyFill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right" wrapText="1"/>
    </xf>
    <xf numFmtId="0" fontId="19" fillId="0" borderId="32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wrapText="1"/>
    </xf>
    <xf numFmtId="0" fontId="19" fillId="0" borderId="32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right"/>
    </xf>
    <xf numFmtId="0" fontId="34" fillId="0" borderId="0" xfId="0" applyFont="1" applyAlignment="1">
      <alignment/>
    </xf>
    <xf numFmtId="0" fontId="33" fillId="0" borderId="25" xfId="0" applyFont="1" applyFill="1" applyBorder="1" applyAlignment="1">
      <alignment horizontal="right" wrapText="1"/>
    </xf>
    <xf numFmtId="0" fontId="33" fillId="0" borderId="25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19" fillId="0" borderId="11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center" wrapText="1"/>
    </xf>
    <xf numFmtId="0" fontId="32" fillId="0" borderId="3" xfId="0" applyFont="1" applyBorder="1" applyAlignment="1">
      <alignment/>
    </xf>
    <xf numFmtId="0" fontId="18" fillId="0" borderId="28" xfId="0" applyFont="1" applyBorder="1" applyAlignment="1">
      <alignment horizontal="right"/>
    </xf>
    <xf numFmtId="0" fontId="18" fillId="0" borderId="17" xfId="0" applyFont="1" applyFill="1" applyBorder="1" applyAlignment="1">
      <alignment horizontal="right" wrapText="1"/>
    </xf>
    <xf numFmtId="0" fontId="19" fillId="0" borderId="30" xfId="0" applyFont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left" wrapText="1"/>
    </xf>
    <xf numFmtId="0" fontId="19" fillId="0" borderId="6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right" wrapText="1"/>
    </xf>
    <xf numFmtId="0" fontId="19" fillId="0" borderId="7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7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6" fillId="0" borderId="6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7" fillId="0" borderId="12" xfId="0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right" vertical="center" wrapText="1"/>
    </xf>
    <xf numFmtId="164" fontId="31" fillId="0" borderId="0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38" xfId="0" applyFont="1" applyBorder="1" applyAlignment="1">
      <alignment horizontal="center"/>
    </xf>
    <xf numFmtId="0" fontId="12" fillId="0" borderId="42" xfId="0" applyFont="1" applyBorder="1" applyAlignment="1">
      <alignment/>
    </xf>
    <xf numFmtId="0" fontId="12" fillId="0" borderId="68" xfId="0" applyFont="1" applyBorder="1" applyAlignment="1">
      <alignment/>
    </xf>
    <xf numFmtId="0" fontId="12" fillId="0" borderId="34" xfId="0" applyFont="1" applyBorder="1" applyAlignment="1">
      <alignment/>
    </xf>
    <xf numFmtId="0" fontId="0" fillId="0" borderId="66" xfId="0" applyBorder="1" applyAlignment="1">
      <alignment/>
    </xf>
    <xf numFmtId="0" fontId="0" fillId="0" borderId="34" xfId="0" applyBorder="1" applyAlignment="1">
      <alignment horizontal="right"/>
    </xf>
    <xf numFmtId="0" fontId="0" fillId="0" borderId="66" xfId="0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12" fillId="0" borderId="66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66" xfId="0" applyBorder="1" applyAlignment="1">
      <alignment horizontal="center"/>
    </xf>
    <xf numFmtId="0" fontId="12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2" fillId="0" borderId="14" xfId="0" applyFont="1" applyBorder="1" applyAlignment="1">
      <alignment horizontal="right"/>
    </xf>
    <xf numFmtId="0" fontId="0" fillId="0" borderId="66" xfId="0" applyBorder="1" applyAlignment="1">
      <alignment/>
    </xf>
    <xf numFmtId="0" fontId="12" fillId="0" borderId="38" xfId="0" applyFont="1" applyBorder="1" applyAlignment="1">
      <alignment/>
    </xf>
    <xf numFmtId="0" fontId="0" fillId="0" borderId="64" xfId="0" applyBorder="1" applyAlignment="1">
      <alignment/>
    </xf>
    <xf numFmtId="0" fontId="18" fillId="0" borderId="0" xfId="0" applyFont="1" applyAlignment="1">
      <alignment horizontal="right"/>
    </xf>
    <xf numFmtId="0" fontId="36" fillId="0" borderId="37" xfId="0" applyFont="1" applyBorder="1" applyAlignment="1">
      <alignment horizontal="right"/>
    </xf>
    <xf numFmtId="0" fontId="17" fillId="0" borderId="69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70" xfId="0" applyFont="1" applyBorder="1" applyAlignment="1">
      <alignment/>
    </xf>
    <xf numFmtId="0" fontId="15" fillId="0" borderId="71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69" xfId="0" applyFont="1" applyBorder="1" applyAlignment="1">
      <alignment/>
    </xf>
    <xf numFmtId="0" fontId="15" fillId="0" borderId="73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73" xfId="0" applyFont="1" applyBorder="1" applyAlignment="1">
      <alignment/>
    </xf>
    <xf numFmtId="0" fontId="15" fillId="0" borderId="46" xfId="0" applyFont="1" applyBorder="1" applyAlignment="1">
      <alignment horizontal="left"/>
    </xf>
    <xf numFmtId="0" fontId="15" fillId="0" borderId="7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70" xfId="0" applyFont="1" applyBorder="1" applyAlignment="1">
      <alignment/>
    </xf>
    <xf numFmtId="0" fontId="17" fillId="0" borderId="73" xfId="0" applyFont="1" applyBorder="1" applyAlignment="1">
      <alignment horizontal="center"/>
    </xf>
    <xf numFmtId="0" fontId="15" fillId="0" borderId="73" xfId="0" applyFont="1" applyBorder="1" applyAlignment="1">
      <alignment horizontal="right"/>
    </xf>
    <xf numFmtId="0" fontId="15" fillId="0" borderId="74" xfId="0" applyFont="1" applyBorder="1" applyAlignment="1">
      <alignment horizontal="left"/>
    </xf>
    <xf numFmtId="0" fontId="15" fillId="0" borderId="75" xfId="0" applyFont="1" applyBorder="1" applyAlignment="1">
      <alignment horizontal="right"/>
    </xf>
    <xf numFmtId="0" fontId="15" fillId="0" borderId="74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7" fillId="0" borderId="75" xfId="0" applyFont="1" applyBorder="1" applyAlignment="1">
      <alignment/>
    </xf>
    <xf numFmtId="0" fontId="15" fillId="0" borderId="73" xfId="0" applyFont="1" applyBorder="1" applyAlignment="1">
      <alignment horizontal="center"/>
    </xf>
    <xf numFmtId="0" fontId="15" fillId="0" borderId="54" xfId="0" applyFont="1" applyBorder="1" applyAlignment="1">
      <alignment horizontal="left"/>
    </xf>
    <xf numFmtId="0" fontId="15" fillId="0" borderId="75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46" xfId="0" applyFont="1" applyBorder="1" applyAlignment="1">
      <alignment horizontal="center"/>
    </xf>
    <xf numFmtId="0" fontId="15" fillId="0" borderId="73" xfId="0" applyFont="1" applyBorder="1" applyAlignment="1">
      <alignment/>
    </xf>
    <xf numFmtId="0" fontId="17" fillId="0" borderId="37" xfId="0" applyFont="1" applyBorder="1" applyAlignment="1">
      <alignment horizontal="center"/>
    </xf>
    <xf numFmtId="0" fontId="17" fillId="0" borderId="71" xfId="0" applyFont="1" applyBorder="1" applyAlignment="1">
      <alignment/>
    </xf>
    <xf numFmtId="0" fontId="37" fillId="0" borderId="70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60" xfId="0" applyFont="1" applyBorder="1" applyAlignment="1">
      <alignment/>
    </xf>
    <xf numFmtId="0" fontId="17" fillId="0" borderId="7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70" xfId="0" applyFont="1" applyBorder="1" applyAlignment="1">
      <alignment/>
    </xf>
    <xf numFmtId="0" fontId="17" fillId="0" borderId="4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48" xfId="0" applyFont="1" applyBorder="1" applyAlignment="1">
      <alignment horizontal="left"/>
    </xf>
    <xf numFmtId="0" fontId="15" fillId="0" borderId="45" xfId="0" applyFont="1" applyBorder="1" applyAlignment="1">
      <alignment horizontal="center"/>
    </xf>
    <xf numFmtId="0" fontId="17" fillId="0" borderId="73" xfId="0" applyFont="1" applyBorder="1" applyAlignment="1">
      <alignment horizontal="right"/>
    </xf>
    <xf numFmtId="0" fontId="15" fillId="0" borderId="73" xfId="0" applyFont="1" applyBorder="1" applyAlignment="1">
      <alignment horizontal="right"/>
    </xf>
    <xf numFmtId="0" fontId="15" fillId="0" borderId="31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48" xfId="0" applyFont="1" applyBorder="1" applyAlignment="1">
      <alignment horizontal="left"/>
    </xf>
    <xf numFmtId="0" fontId="15" fillId="0" borderId="76" xfId="0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60" xfId="0" applyFont="1" applyBorder="1" applyAlignment="1">
      <alignment horizontal="right"/>
    </xf>
    <xf numFmtId="0" fontId="15" fillId="0" borderId="76" xfId="0" applyFont="1" applyBorder="1" applyAlignment="1">
      <alignment horizontal="center"/>
    </xf>
    <xf numFmtId="0" fontId="15" fillId="0" borderId="68" xfId="0" applyFont="1" applyBorder="1" applyAlignment="1">
      <alignment horizontal="left"/>
    </xf>
    <xf numFmtId="0" fontId="17" fillId="0" borderId="54" xfId="0" applyFont="1" applyBorder="1" applyAlignment="1">
      <alignment horizontal="center"/>
    </xf>
    <xf numFmtId="0" fontId="8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8" fillId="2" borderId="33" xfId="0" applyFont="1" applyFill="1" applyBorder="1" applyAlignment="1">
      <alignment horizontal="left" vertical="center" wrapText="1" indent="1"/>
    </xf>
    <xf numFmtId="0" fontId="9" fillId="0" borderId="8" xfId="0" applyFont="1" applyFill="1" applyBorder="1" applyAlignment="1">
      <alignment horizontal="left" vertical="center" wrapText="1" indent="1"/>
    </xf>
    <xf numFmtId="0" fontId="9" fillId="0" borderId="48" xfId="0" applyFont="1" applyFill="1" applyBorder="1" applyAlignment="1">
      <alignment horizontal="left" vertical="center" wrapText="1" indent="1"/>
    </xf>
    <xf numFmtId="0" fontId="9" fillId="0" borderId="43" xfId="0" applyFont="1" applyFill="1" applyBorder="1" applyAlignment="1">
      <alignment horizontal="left" vertical="center" wrapText="1" indent="1"/>
    </xf>
    <xf numFmtId="0" fontId="9" fillId="0" borderId="40" xfId="0" applyFont="1" applyFill="1" applyBorder="1" applyAlignment="1">
      <alignment horizontal="left" vertical="center" wrapText="1" indent="1"/>
    </xf>
    <xf numFmtId="0" fontId="9" fillId="0" borderId="59" xfId="0" applyFont="1" applyFill="1" applyBorder="1" applyAlignment="1">
      <alignment horizontal="left" vertical="center" wrapText="1" indent="1"/>
    </xf>
    <xf numFmtId="0" fontId="9" fillId="0" borderId="56" xfId="0" applyFont="1" applyFill="1" applyBorder="1" applyAlignment="1">
      <alignment horizontal="left" vertical="center" wrapText="1" indent="1"/>
    </xf>
    <xf numFmtId="0" fontId="8" fillId="2" borderId="56" xfId="0" applyFont="1" applyFill="1" applyBorder="1" applyAlignment="1">
      <alignment horizontal="left" vertical="center" wrapText="1" indent="1"/>
    </xf>
    <xf numFmtId="0" fontId="6" fillId="2" borderId="33" xfId="0" applyFont="1" applyFill="1" applyBorder="1" applyAlignment="1">
      <alignment horizontal="left" vertical="center" wrapText="1" indent="1"/>
    </xf>
    <xf numFmtId="164" fontId="8" fillId="2" borderId="60" xfId="0" applyNumberFormat="1" applyFont="1" applyFill="1" applyBorder="1" applyAlignment="1" applyProtection="1">
      <alignment vertical="center" wrapText="1"/>
      <protection/>
    </xf>
    <xf numFmtId="164" fontId="9" fillId="0" borderId="72" xfId="0" applyNumberFormat="1" applyFont="1" applyFill="1" applyBorder="1" applyAlignment="1" applyProtection="1">
      <alignment vertical="center" wrapText="1"/>
      <protection locked="0"/>
    </xf>
    <xf numFmtId="164" fontId="9" fillId="0" borderId="73" xfId="0" applyNumberFormat="1" applyFont="1" applyFill="1" applyBorder="1" applyAlignment="1" applyProtection="1">
      <alignment vertical="center" wrapText="1"/>
      <protection locked="0"/>
    </xf>
    <xf numFmtId="164" fontId="9" fillId="0" borderId="71" xfId="0" applyNumberFormat="1" applyFont="1" applyFill="1" applyBorder="1" applyAlignment="1" applyProtection="1">
      <alignment vertical="center" wrapText="1"/>
      <protection locked="0"/>
    </xf>
    <xf numFmtId="164" fontId="8" fillId="2" borderId="60" xfId="0" applyNumberFormat="1" applyFont="1" applyFill="1" applyBorder="1" applyAlignment="1">
      <alignment vertical="center" wrapText="1"/>
    </xf>
    <xf numFmtId="164" fontId="14" fillId="0" borderId="72" xfId="0" applyNumberFormat="1" applyFont="1" applyFill="1" applyBorder="1" applyAlignment="1" applyProtection="1">
      <alignment vertical="center" wrapText="1"/>
      <protection locked="0"/>
    </xf>
    <xf numFmtId="164" fontId="9" fillId="0" borderId="70" xfId="0" applyNumberFormat="1" applyFont="1" applyFill="1" applyBorder="1" applyAlignment="1" applyProtection="1">
      <alignment vertical="center" wrapText="1"/>
      <protection locked="0"/>
    </xf>
    <xf numFmtId="164" fontId="9" fillId="0" borderId="76" xfId="0" applyNumberFormat="1" applyFont="1" applyFill="1" applyBorder="1" applyAlignment="1" applyProtection="1">
      <alignment vertical="center" wrapText="1"/>
      <protection locked="0"/>
    </xf>
    <xf numFmtId="164" fontId="9" fillId="0" borderId="69" xfId="0" applyNumberFormat="1" applyFont="1" applyFill="1" applyBorder="1" applyAlignment="1" applyProtection="1">
      <alignment vertical="center" wrapText="1"/>
      <protection locked="0"/>
    </xf>
    <xf numFmtId="164" fontId="8" fillId="2" borderId="69" xfId="0" applyNumberFormat="1" applyFont="1" applyFill="1" applyBorder="1" applyAlignment="1">
      <alignment vertical="center" wrapText="1"/>
    </xf>
    <xf numFmtId="164" fontId="8" fillId="2" borderId="71" xfId="0" applyNumberFormat="1" applyFont="1" applyFill="1" applyBorder="1" applyAlignment="1" applyProtection="1">
      <alignment vertical="center" wrapText="1"/>
      <protection locked="0"/>
    </xf>
    <xf numFmtId="164" fontId="8" fillId="2" borderId="70" xfId="0" applyNumberFormat="1" applyFont="1" applyFill="1" applyBorder="1" applyAlignment="1" applyProtection="1">
      <alignment vertical="center" wrapText="1"/>
      <protection locked="0"/>
    </xf>
    <xf numFmtId="164" fontId="6" fillId="2" borderId="60" xfId="0" applyNumberFormat="1" applyFont="1" applyFill="1" applyBorder="1" applyAlignment="1">
      <alignment vertical="center" wrapText="1"/>
    </xf>
    <xf numFmtId="0" fontId="15" fillId="0" borderId="60" xfId="0" applyFont="1" applyBorder="1" applyAlignment="1">
      <alignment horizontal="center"/>
    </xf>
    <xf numFmtId="164" fontId="0" fillId="0" borderId="0" xfId="0" applyNumberFormat="1" applyAlignment="1">
      <alignment/>
    </xf>
    <xf numFmtId="0" fontId="9" fillId="0" borderId="55" xfId="0" applyFont="1" applyFill="1" applyBorder="1" applyAlignment="1">
      <alignment horizontal="left" vertical="center" wrapText="1" indent="1"/>
    </xf>
    <xf numFmtId="0" fontId="9" fillId="0" borderId="52" xfId="0" applyFont="1" applyFill="1" applyBorder="1" applyAlignment="1">
      <alignment horizontal="left" vertical="center" wrapText="1" indent="1"/>
    </xf>
    <xf numFmtId="0" fontId="8" fillId="2" borderId="40" xfId="0" applyFont="1" applyFill="1" applyBorder="1" applyAlignment="1">
      <alignment horizontal="left" vertical="center" wrapText="1" indent="1"/>
    </xf>
    <xf numFmtId="0" fontId="6" fillId="2" borderId="37" xfId="0" applyFont="1" applyFill="1" applyBorder="1" applyAlignment="1">
      <alignment horizontal="left" vertical="center" wrapText="1" indent="1"/>
    </xf>
    <xf numFmtId="164" fontId="9" fillId="0" borderId="75" xfId="0" applyNumberFormat="1" applyFont="1" applyFill="1" applyBorder="1" applyAlignment="1" applyProtection="1">
      <alignment vertical="center" wrapText="1"/>
      <protection locked="0"/>
    </xf>
    <xf numFmtId="164" fontId="9" fillId="0" borderId="77" xfId="0" applyNumberFormat="1" applyFont="1" applyFill="1" applyBorder="1" applyAlignment="1" applyProtection="1">
      <alignment vertical="center" wrapText="1"/>
      <protection locked="0"/>
    </xf>
    <xf numFmtId="164" fontId="9" fillId="0" borderId="70" xfId="0" applyNumberFormat="1" applyFont="1" applyFill="1" applyBorder="1" applyAlignment="1" applyProtection="1">
      <alignment vertical="center" wrapText="1"/>
      <protection locked="0"/>
    </xf>
    <xf numFmtId="164" fontId="8" fillId="2" borderId="60" xfId="0" applyNumberFormat="1" applyFont="1" applyFill="1" applyBorder="1" applyAlignment="1" applyProtection="1">
      <alignment vertical="center" wrapText="1"/>
      <protection locked="0"/>
    </xf>
    <xf numFmtId="164" fontId="9" fillId="0" borderId="75" xfId="0" applyNumberFormat="1" applyFont="1" applyFill="1" applyBorder="1" applyAlignment="1">
      <alignment vertical="center" wrapText="1"/>
    </xf>
    <xf numFmtId="164" fontId="9" fillId="0" borderId="73" xfId="0" applyNumberFormat="1" applyFont="1" applyFill="1" applyBorder="1" applyAlignment="1">
      <alignment vertical="center" wrapText="1"/>
    </xf>
    <xf numFmtId="164" fontId="9" fillId="0" borderId="70" xfId="0" applyNumberFormat="1" applyFont="1" applyFill="1" applyBorder="1" applyAlignment="1">
      <alignment vertical="center" wrapText="1"/>
    </xf>
    <xf numFmtId="164" fontId="6" fillId="2" borderId="71" xfId="0" applyNumberFormat="1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left" vertical="center" wrapText="1" indent="1"/>
    </xf>
    <xf numFmtId="164" fontId="6" fillId="2" borderId="73" xfId="0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Alignment="1">
      <alignment/>
    </xf>
    <xf numFmtId="0" fontId="13" fillId="0" borderId="0" xfId="0" applyFont="1" applyAlignment="1">
      <alignment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0" borderId="71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/>
    </xf>
    <xf numFmtId="0" fontId="15" fillId="0" borderId="37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left" vertical="center" wrapText="1" indent="1"/>
    </xf>
    <xf numFmtId="164" fontId="8" fillId="2" borderId="75" xfId="0" applyNumberFormat="1" applyFont="1" applyFill="1" applyBorder="1" applyAlignment="1">
      <alignment vertical="center" wrapText="1"/>
    </xf>
    <xf numFmtId="0" fontId="17" fillId="0" borderId="46" xfId="0" applyFont="1" applyBorder="1" applyAlignment="1">
      <alignment horizontal="left"/>
    </xf>
    <xf numFmtId="0" fontId="15" fillId="0" borderId="14" xfId="0" applyFont="1" applyBorder="1" applyAlignment="1">
      <alignment horizontal="right"/>
    </xf>
    <xf numFmtId="0" fontId="15" fillId="0" borderId="76" xfId="0" applyFont="1" applyBorder="1" applyAlignment="1">
      <alignment horizontal="center"/>
    </xf>
    <xf numFmtId="0" fontId="15" fillId="0" borderId="71" xfId="0" applyFont="1" applyBorder="1" applyAlignment="1">
      <alignment/>
    </xf>
    <xf numFmtId="0" fontId="17" fillId="0" borderId="39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15" fillId="0" borderId="55" xfId="0" applyFont="1" applyBorder="1" applyAlignment="1">
      <alignment horizontal="left"/>
    </xf>
    <xf numFmtId="0" fontId="17" fillId="0" borderId="55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15" fillId="0" borderId="59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39" fillId="0" borderId="0" xfId="0" applyFont="1" applyAlignment="1">
      <alignment/>
    </xf>
    <xf numFmtId="0" fontId="23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13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40" fillId="0" borderId="0" xfId="0" applyFont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1" fontId="39" fillId="0" borderId="0" xfId="0" applyNumberFormat="1" applyFont="1" applyAlignment="1">
      <alignment/>
    </xf>
    <xf numFmtId="0" fontId="42" fillId="0" borderId="0" xfId="0" applyFont="1" applyAlignment="1">
      <alignment/>
    </xf>
    <xf numFmtId="1" fontId="41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42" fillId="0" borderId="0" xfId="0" applyFont="1" applyAlignment="1">
      <alignment/>
    </xf>
    <xf numFmtId="0" fontId="16" fillId="0" borderId="0" xfId="0" applyFont="1" applyAlignment="1">
      <alignment/>
    </xf>
    <xf numFmtId="0" fontId="37" fillId="0" borderId="0" xfId="0" applyFont="1" applyAlignment="1">
      <alignment horizontal="right"/>
    </xf>
    <xf numFmtId="164" fontId="16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right" wrapText="1"/>
    </xf>
    <xf numFmtId="0" fontId="7" fillId="0" borderId="1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wrapText="1" indent="1"/>
    </xf>
    <xf numFmtId="164" fontId="1" fillId="0" borderId="25" xfId="0" applyNumberFormat="1" applyFont="1" applyBorder="1" applyAlignment="1" applyProtection="1">
      <alignment vertical="center" wrapText="1"/>
      <protection locked="0"/>
    </xf>
    <xf numFmtId="0" fontId="1" fillId="0" borderId="45" xfId="0" applyFont="1" applyBorder="1" applyAlignment="1">
      <alignment horizontal="left" vertical="center" wrapText="1" indent="1"/>
    </xf>
    <xf numFmtId="164" fontId="1" fillId="0" borderId="16" xfId="0" applyNumberFormat="1" applyFont="1" applyBorder="1" applyAlignment="1" applyProtection="1">
      <alignment vertical="center" wrapText="1"/>
      <protection locked="0"/>
    </xf>
    <xf numFmtId="0" fontId="1" fillId="0" borderId="45" xfId="0" applyFont="1" applyBorder="1" applyAlignment="1" applyProtection="1">
      <alignment horizontal="left" vertical="center" wrapText="1" indent="1"/>
      <protection locked="0"/>
    </xf>
    <xf numFmtId="0" fontId="1" fillId="0" borderId="18" xfId="0" applyFont="1" applyBorder="1" applyAlignment="1">
      <alignment horizontal="left" vertical="center" wrapText="1" indent="1"/>
    </xf>
    <xf numFmtId="164" fontId="1" fillId="0" borderId="41" xfId="0" applyNumberFormat="1" applyFont="1" applyBorder="1" applyAlignment="1" applyProtection="1">
      <alignment vertical="center" wrapText="1"/>
      <protection locked="0"/>
    </xf>
    <xf numFmtId="0" fontId="7" fillId="2" borderId="9" xfId="0" applyFont="1" applyFill="1" applyBorder="1" applyAlignment="1">
      <alignment horizontal="left" vertical="center" wrapText="1" indent="1"/>
    </xf>
    <xf numFmtId="164" fontId="7" fillId="2" borderId="11" xfId="0" applyNumberFormat="1" applyFont="1" applyFill="1" applyBorder="1" applyAlignment="1">
      <alignment vertical="center" wrapText="1"/>
    </xf>
    <xf numFmtId="0" fontId="38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78" xfId="0" applyFont="1" applyBorder="1" applyAlignment="1">
      <alignment horizontal="center" wrapText="1"/>
    </xf>
    <xf numFmtId="0" fontId="17" fillId="0" borderId="16" xfId="0" applyFont="1" applyBorder="1" applyAlignment="1">
      <alignment horizontal="left"/>
    </xf>
    <xf numFmtId="0" fontId="17" fillId="0" borderId="16" xfId="0" applyFont="1" applyBorder="1" applyAlignment="1">
      <alignment horizontal="right"/>
    </xf>
    <xf numFmtId="0" fontId="17" fillId="0" borderId="79" xfId="0" applyFont="1" applyBorder="1" applyAlignment="1">
      <alignment horizontal="right"/>
    </xf>
    <xf numFmtId="0" fontId="17" fillId="0" borderId="78" xfId="0" applyFont="1" applyBorder="1" applyAlignment="1">
      <alignment horizontal="center"/>
    </xf>
    <xf numFmtId="49" fontId="17" fillId="0" borderId="80" xfId="0" applyNumberFormat="1" applyFont="1" applyBorder="1" applyAlignment="1">
      <alignment horizontal="center"/>
    </xf>
    <xf numFmtId="0" fontId="17" fillId="0" borderId="19" xfId="0" applyFont="1" applyBorder="1" applyAlignment="1">
      <alignment horizontal="right"/>
    </xf>
    <xf numFmtId="0" fontId="17" fillId="0" borderId="19" xfId="0" applyFont="1" applyBorder="1" applyAlignment="1">
      <alignment horizontal="left"/>
    </xf>
    <xf numFmtId="0" fontId="17" fillId="0" borderId="81" xfId="0" applyFont="1" applyBorder="1" applyAlignment="1">
      <alignment horizontal="right"/>
    </xf>
    <xf numFmtId="49" fontId="17" fillId="0" borderId="78" xfId="0" applyNumberFormat="1" applyFont="1" applyBorder="1" applyAlignment="1">
      <alignment horizontal="center"/>
    </xf>
    <xf numFmtId="49" fontId="17" fillId="0" borderId="82" xfId="0" applyNumberFormat="1" applyFont="1" applyBorder="1" applyAlignment="1">
      <alignment horizontal="center"/>
    </xf>
    <xf numFmtId="0" fontId="17" fillId="0" borderId="32" xfId="0" applyFont="1" applyBorder="1" applyAlignment="1">
      <alignment horizontal="right"/>
    </xf>
    <xf numFmtId="0" fontId="17" fillId="0" borderId="32" xfId="0" applyFont="1" applyBorder="1" applyAlignment="1">
      <alignment horizontal="left"/>
    </xf>
    <xf numFmtId="0" fontId="17" fillId="0" borderId="83" xfId="0" applyFont="1" applyBorder="1" applyAlignment="1">
      <alignment horizontal="right"/>
    </xf>
    <xf numFmtId="0" fontId="17" fillId="0" borderId="16" xfId="0" applyFont="1" applyBorder="1" applyAlignment="1">
      <alignment horizontal="left" indent="1"/>
    </xf>
    <xf numFmtId="0" fontId="17" fillId="0" borderId="19" xfId="0" applyFont="1" applyBorder="1" applyAlignment="1">
      <alignment/>
    </xf>
    <xf numFmtId="0" fontId="15" fillId="0" borderId="0" xfId="0" applyFont="1" applyAlignment="1">
      <alignment/>
    </xf>
    <xf numFmtId="0" fontId="15" fillId="0" borderId="84" xfId="0" applyFont="1" applyBorder="1" applyAlignment="1">
      <alignment horizontal="right"/>
    </xf>
    <xf numFmtId="0" fontId="15" fillId="0" borderId="85" xfId="0" applyFont="1" applyBorder="1" applyAlignment="1">
      <alignment/>
    </xf>
    <xf numFmtId="0" fontId="15" fillId="0" borderId="8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7" xfId="0" applyBorder="1" applyAlignment="1">
      <alignment/>
    </xf>
    <xf numFmtId="0" fontId="0" fillId="0" borderId="79" xfId="0" applyFill="1" applyBorder="1" applyAlignment="1">
      <alignment/>
    </xf>
    <xf numFmtId="0" fontId="0" fillId="0" borderId="80" xfId="0" applyBorder="1" applyAlignment="1">
      <alignment/>
    </xf>
    <xf numFmtId="0" fontId="12" fillId="0" borderId="88" xfId="0" applyFont="1" applyBorder="1" applyAlignment="1">
      <alignment/>
    </xf>
    <xf numFmtId="0" fontId="0" fillId="0" borderId="89" xfId="0" applyBorder="1" applyAlignment="1">
      <alignment/>
    </xf>
    <xf numFmtId="0" fontId="12" fillId="0" borderId="90" xfId="0" applyFont="1" applyBorder="1" applyAlignment="1">
      <alignment/>
    </xf>
    <xf numFmtId="0" fontId="0" fillId="0" borderId="74" xfId="0" applyBorder="1" applyAlignment="1">
      <alignment/>
    </xf>
    <xf numFmtId="0" fontId="0" fillId="0" borderId="47" xfId="0" applyBorder="1" applyAlignment="1">
      <alignment/>
    </xf>
    <xf numFmtId="0" fontId="12" fillId="0" borderId="91" xfId="0" applyFont="1" applyBorder="1" applyAlignment="1">
      <alignment/>
    </xf>
    <xf numFmtId="0" fontId="0" fillId="0" borderId="50" xfId="0" applyBorder="1" applyAlignment="1">
      <alignment/>
    </xf>
    <xf numFmtId="0" fontId="0" fillId="0" borderId="46" xfId="0" applyBorder="1" applyAlignment="1">
      <alignment/>
    </xf>
    <xf numFmtId="0" fontId="0" fillId="0" borderId="92" xfId="0" applyBorder="1" applyAlignment="1">
      <alignment/>
    </xf>
    <xf numFmtId="0" fontId="0" fillId="0" borderId="87" xfId="0" applyBorder="1" applyAlignment="1">
      <alignment horizontal="right"/>
    </xf>
    <xf numFmtId="0" fontId="0" fillId="0" borderId="79" xfId="0" applyBorder="1" applyAlignment="1">
      <alignment horizontal="right"/>
    </xf>
    <xf numFmtId="0" fontId="0" fillId="0" borderId="93" xfId="0" applyBorder="1" applyAlignment="1">
      <alignment horizontal="right"/>
    </xf>
    <xf numFmtId="0" fontId="0" fillId="0" borderId="94" xfId="0" applyBorder="1" applyAlignment="1">
      <alignment horizontal="right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12" fillId="0" borderId="96" xfId="0" applyFont="1" applyBorder="1" applyAlignment="1">
      <alignment/>
    </xf>
    <xf numFmtId="0" fontId="0" fillId="0" borderId="93" xfId="0" applyBorder="1" applyAlignment="1">
      <alignment/>
    </xf>
    <xf numFmtId="0" fontId="12" fillId="0" borderId="97" xfId="0" applyFont="1" applyBorder="1" applyAlignment="1">
      <alignment horizontal="center"/>
    </xf>
    <xf numFmtId="0" fontId="12" fillId="0" borderId="98" xfId="0" applyFont="1" applyBorder="1" applyAlignment="1">
      <alignment horizontal="center"/>
    </xf>
    <xf numFmtId="0" fontId="12" fillId="0" borderId="88" xfId="0" applyFont="1" applyBorder="1" applyAlignment="1">
      <alignment horizontal="right"/>
    </xf>
    <xf numFmtId="0" fontId="12" fillId="0" borderId="96" xfId="0" applyFont="1" applyBorder="1" applyAlignment="1">
      <alignment horizontal="right"/>
    </xf>
    <xf numFmtId="0" fontId="12" fillId="0" borderId="99" xfId="0" applyFont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11" fillId="0" borderId="98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/>
    </xf>
    <xf numFmtId="0" fontId="46" fillId="0" borderId="9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79" xfId="0" applyFont="1" applyBorder="1" applyAlignment="1">
      <alignment/>
    </xf>
    <xf numFmtId="0" fontId="11" fillId="2" borderId="78" xfId="0" applyFont="1" applyFill="1" applyBorder="1" applyAlignment="1">
      <alignment horizontal="center"/>
    </xf>
    <xf numFmtId="0" fontId="11" fillId="2" borderId="16" xfId="0" applyFont="1" applyFill="1" applyBorder="1" applyAlignment="1">
      <alignment/>
    </xf>
    <xf numFmtId="0" fontId="11" fillId="2" borderId="79" xfId="0" applyFont="1" applyFill="1" applyBorder="1" applyAlignment="1">
      <alignment/>
    </xf>
    <xf numFmtId="0" fontId="0" fillId="5" borderId="0" xfId="0" applyFill="1" applyAlignment="1">
      <alignment/>
    </xf>
    <xf numFmtId="0" fontId="12" fillId="0" borderId="101" xfId="0" applyFont="1" applyBorder="1" applyAlignment="1">
      <alignment/>
    </xf>
    <xf numFmtId="0" fontId="12" fillId="0" borderId="102" xfId="0" applyFont="1" applyBorder="1" applyAlignment="1">
      <alignment/>
    </xf>
    <xf numFmtId="0" fontId="12" fillId="0" borderId="103" xfId="0" applyFont="1" applyBorder="1" applyAlignment="1">
      <alignment/>
    </xf>
    <xf numFmtId="164" fontId="47" fillId="0" borderId="0" xfId="0" applyNumberFormat="1" applyFont="1" applyAlignment="1">
      <alignment horizontal="center" vertical="center" wrapText="1"/>
    </xf>
    <xf numFmtId="164" fontId="47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Continuous" vertical="center" wrapText="1"/>
    </xf>
    <xf numFmtId="0" fontId="3" fillId="0" borderId="22" xfId="0" applyFont="1" applyBorder="1" applyAlignment="1">
      <alignment horizontal="centerContinuous" vertical="center" wrapText="1"/>
    </xf>
    <xf numFmtId="0" fontId="3" fillId="0" borderId="23" xfId="0" applyFont="1" applyBorder="1" applyAlignment="1">
      <alignment horizontal="centerContinuous" vertical="center" wrapText="1"/>
    </xf>
    <xf numFmtId="0" fontId="9" fillId="0" borderId="24" xfId="0" applyFont="1" applyBorder="1" applyAlignment="1">
      <alignment vertical="center" wrapText="1"/>
    </xf>
    <xf numFmtId="164" fontId="10" fillId="0" borderId="25" xfId="0" applyNumberFormat="1" applyFont="1" applyBorder="1" applyAlignment="1" applyProtection="1">
      <alignment vertical="center" wrapText="1"/>
      <protection locked="0"/>
    </xf>
    <xf numFmtId="164" fontId="10" fillId="0" borderId="26" xfId="0" applyNumberFormat="1" applyFont="1" applyBorder="1" applyAlignment="1" applyProtection="1">
      <alignment vertical="center" wrapText="1"/>
      <protection locked="0"/>
    </xf>
    <xf numFmtId="0" fontId="9" fillId="0" borderId="15" xfId="0" applyFont="1" applyBorder="1" applyAlignment="1">
      <alignment vertical="center" wrapText="1"/>
    </xf>
    <xf numFmtId="164" fontId="10" fillId="0" borderId="16" xfId="0" applyNumberFormat="1" applyFont="1" applyBorder="1" applyAlignment="1" applyProtection="1">
      <alignment vertical="center" wrapText="1"/>
      <protection locked="0"/>
    </xf>
    <xf numFmtId="164" fontId="10" fillId="0" borderId="17" xfId="0" applyNumberFormat="1" applyFont="1" applyBorder="1" applyAlignment="1" applyProtection="1">
      <alignment vertical="center" wrapText="1"/>
      <protection locked="0"/>
    </xf>
    <xf numFmtId="0" fontId="9" fillId="0" borderId="30" xfId="0" applyFont="1" applyBorder="1" applyAlignment="1">
      <alignment vertical="center" wrapText="1"/>
    </xf>
    <xf numFmtId="164" fontId="10" fillId="0" borderId="6" xfId="0" applyNumberFormat="1" applyFont="1" applyBorder="1" applyAlignment="1" applyProtection="1">
      <alignment vertical="center" wrapText="1"/>
      <protection locked="0"/>
    </xf>
    <xf numFmtId="164" fontId="10" fillId="0" borderId="7" xfId="0" applyNumberFormat="1" applyFont="1" applyBorder="1" applyAlignment="1" applyProtection="1">
      <alignment vertical="center" wrapText="1"/>
      <protection locked="0"/>
    </xf>
    <xf numFmtId="0" fontId="6" fillId="2" borderId="30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164" fontId="10" fillId="0" borderId="25" xfId="0" applyNumberFormat="1" applyFont="1" applyFill="1" applyBorder="1" applyAlignment="1" applyProtection="1">
      <alignment vertical="center" wrapText="1"/>
      <protection locked="0"/>
    </xf>
    <xf numFmtId="164" fontId="10" fillId="0" borderId="26" xfId="0" applyNumberFormat="1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>
      <alignment vertical="center" wrapText="1"/>
    </xf>
    <xf numFmtId="164" fontId="10" fillId="0" borderId="16" xfId="0" applyNumberFormat="1" applyFont="1" applyFill="1" applyBorder="1" applyAlignment="1" applyProtection="1">
      <alignment vertical="center" wrapText="1"/>
      <protection locked="0"/>
    </xf>
    <xf numFmtId="164" fontId="10" fillId="0" borderId="17" xfId="0" applyNumberFormat="1" applyFont="1" applyFill="1" applyBorder="1" applyAlignment="1" applyProtection="1">
      <alignment vertical="center" wrapText="1"/>
      <protection locked="0"/>
    </xf>
    <xf numFmtId="0" fontId="9" fillId="0" borderId="30" xfId="0" applyFont="1" applyFill="1" applyBorder="1" applyAlignment="1">
      <alignment vertical="center" wrapText="1"/>
    </xf>
    <xf numFmtId="164" fontId="10" fillId="0" borderId="6" xfId="0" applyNumberFormat="1" applyFont="1" applyFill="1" applyBorder="1" applyAlignment="1" applyProtection="1">
      <alignment vertical="center" wrapText="1"/>
      <protection locked="0"/>
    </xf>
    <xf numFmtId="164" fontId="10" fillId="0" borderId="7" xfId="0" applyNumberFormat="1" applyFont="1" applyFill="1" applyBorder="1" applyAlignment="1" applyProtection="1">
      <alignment vertical="center" wrapText="1"/>
      <protection locked="0"/>
    </xf>
    <xf numFmtId="0" fontId="6" fillId="2" borderId="21" xfId="0" applyFont="1" applyFill="1" applyBorder="1" applyAlignment="1">
      <alignment vertical="center" wrapText="1"/>
    </xf>
    <xf numFmtId="164" fontId="3" fillId="2" borderId="22" xfId="0" applyNumberFormat="1" applyFont="1" applyFill="1" applyBorder="1" applyAlignment="1">
      <alignment vertical="center" wrapText="1"/>
    </xf>
    <xf numFmtId="164" fontId="3" fillId="2" borderId="23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Continuous" vertical="center" wrapText="1"/>
    </xf>
    <xf numFmtId="0" fontId="3" fillId="0" borderId="22" xfId="0" applyFont="1" applyFill="1" applyBorder="1" applyAlignment="1">
      <alignment horizontal="centerContinuous" vertical="center" wrapText="1"/>
    </xf>
    <xf numFmtId="0" fontId="3" fillId="0" borderId="23" xfId="0" applyFont="1" applyFill="1" applyBorder="1" applyAlignment="1">
      <alignment horizontal="centerContinuous" vertical="center" wrapText="1"/>
    </xf>
    <xf numFmtId="0" fontId="9" fillId="0" borderId="29" xfId="0" applyFont="1" applyFill="1" applyBorder="1" applyAlignment="1">
      <alignment vertical="center"/>
    </xf>
    <xf numFmtId="164" fontId="10" fillId="0" borderId="3" xfId="0" applyNumberFormat="1" applyFont="1" applyFill="1" applyBorder="1" applyAlignment="1" applyProtection="1">
      <alignment vertical="center" wrapText="1"/>
      <protection locked="0"/>
    </xf>
    <xf numFmtId="164" fontId="10" fillId="0" borderId="28" xfId="0" applyNumberFormat="1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164" fontId="10" fillId="0" borderId="19" xfId="0" applyNumberFormat="1" applyFont="1" applyFill="1" applyBorder="1" applyAlignment="1" applyProtection="1">
      <alignment vertical="center" wrapText="1"/>
      <protection locked="0"/>
    </xf>
    <xf numFmtId="164" fontId="10" fillId="0" borderId="20" xfId="0" applyNumberFormat="1" applyFont="1" applyFill="1" applyBorder="1" applyAlignment="1" applyProtection="1">
      <alignment vertical="center" wrapText="1"/>
      <protection locked="0"/>
    </xf>
    <xf numFmtId="0" fontId="23" fillId="0" borderId="14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23" fillId="0" borderId="60" xfId="0" applyFont="1" applyBorder="1" applyAlignment="1">
      <alignment horizontal="center" wrapText="1"/>
    </xf>
    <xf numFmtId="0" fontId="20" fillId="0" borderId="60" xfId="0" applyFont="1" applyBorder="1" applyAlignment="1">
      <alignment horizontal="center"/>
    </xf>
    <xf numFmtId="0" fontId="0" fillId="6" borderId="60" xfId="0" applyFill="1" applyBorder="1" applyAlignment="1">
      <alignment/>
    </xf>
    <xf numFmtId="0" fontId="12" fillId="0" borderId="60" xfId="0" applyFont="1" applyBorder="1" applyAlignment="1">
      <alignment/>
    </xf>
    <xf numFmtId="0" fontId="0" fillId="0" borderId="15" xfId="0" applyBorder="1" applyAlignment="1">
      <alignment horizontal="center"/>
    </xf>
    <xf numFmtId="49" fontId="48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19" xfId="0" applyFont="1" applyBorder="1" applyAlignment="1">
      <alignment/>
    </xf>
    <xf numFmtId="49" fontId="17" fillId="0" borderId="19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51" xfId="0" applyBorder="1" applyAlignment="1">
      <alignment/>
    </xf>
    <xf numFmtId="0" fontId="49" fillId="0" borderId="16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6" borderId="60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49" fillId="0" borderId="32" xfId="0" applyFont="1" applyBorder="1" applyAlignment="1">
      <alignment/>
    </xf>
    <xf numFmtId="49" fontId="17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65" xfId="0" applyBorder="1" applyAlignment="1">
      <alignment/>
    </xf>
    <xf numFmtId="0" fontId="12" fillId="0" borderId="14" xfId="0" applyFont="1" applyBorder="1" applyAlignment="1">
      <alignment/>
    </xf>
    <xf numFmtId="0" fontId="12" fillId="0" borderId="3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6" fontId="12" fillId="0" borderId="60" xfId="0" applyNumberFormat="1" applyFont="1" applyBorder="1" applyAlignment="1">
      <alignment horizontal="center"/>
    </xf>
    <xf numFmtId="0" fontId="23" fillId="0" borderId="60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2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52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23" fillId="6" borderId="60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25" xfId="0" applyFill="1" applyBorder="1" applyAlignment="1">
      <alignment/>
    </xf>
    <xf numFmtId="0" fontId="0" fillId="0" borderId="55" xfId="0" applyBorder="1" applyAlignment="1">
      <alignment/>
    </xf>
    <xf numFmtId="0" fontId="0" fillId="0" borderId="19" xfId="0" applyFont="1" applyBorder="1" applyAlignment="1">
      <alignment/>
    </xf>
    <xf numFmtId="0" fontId="23" fillId="0" borderId="9" xfId="0" applyFont="1" applyBorder="1" applyAlignment="1">
      <alignment/>
    </xf>
    <xf numFmtId="0" fontId="12" fillId="6" borderId="12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29" xfId="0" applyBorder="1" applyAlignment="1">
      <alignment/>
    </xf>
    <xf numFmtId="0" fontId="18" fillId="0" borderId="6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3" fillId="0" borderId="38" xfId="18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12" xfId="18" applyFont="1" applyFill="1" applyBorder="1" applyAlignment="1">
      <alignment horizontal="center" vertical="center" wrapText="1"/>
      <protection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56" xfId="18" applyFont="1" applyFill="1" applyBorder="1" applyAlignment="1">
      <alignment horizontal="center" vertical="center" wrapText="1"/>
      <protection/>
    </xf>
    <xf numFmtId="0" fontId="3" fillId="0" borderId="43" xfId="18" applyFont="1" applyFill="1" applyBorder="1" applyAlignment="1">
      <alignment horizontal="center" vertical="center" wrapText="1"/>
      <protection/>
    </xf>
    <xf numFmtId="0" fontId="3" fillId="0" borderId="3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7" fillId="0" borderId="71" xfId="0" applyFont="1" applyBorder="1" applyAlignment="1">
      <alignment vertical="center"/>
    </xf>
    <xf numFmtId="0" fontId="6" fillId="0" borderId="38" xfId="17" applyFont="1" applyBorder="1" applyAlignment="1" applyProtection="1">
      <alignment horizontal="center" vertical="center" wrapText="1"/>
      <protection/>
    </xf>
    <xf numFmtId="0" fontId="17" fillId="0" borderId="42" xfId="0" applyFont="1" applyBorder="1" applyAlignment="1">
      <alignment vertical="center"/>
    </xf>
    <xf numFmtId="0" fontId="0" fillId="0" borderId="15" xfId="0" applyBorder="1" applyAlignment="1">
      <alignment/>
    </xf>
    <xf numFmtId="0" fontId="15" fillId="0" borderId="0" xfId="0" applyFont="1" applyAlignment="1">
      <alignment horizontal="right"/>
    </xf>
    <xf numFmtId="164" fontId="15" fillId="0" borderId="0" xfId="0" applyNumberFormat="1" applyFont="1" applyFill="1" applyBorder="1" applyAlignment="1">
      <alignment horizontal="right" vertical="center"/>
    </xf>
    <xf numFmtId="0" fontId="6" fillId="0" borderId="69" xfId="17" applyFont="1" applyFill="1" applyBorder="1" applyAlignment="1" applyProtection="1">
      <alignment horizontal="center" vertical="center" wrapText="1"/>
      <protection/>
    </xf>
    <xf numFmtId="0" fontId="17" fillId="0" borderId="71" xfId="0" applyFont="1" applyFill="1" applyBorder="1" applyAlignment="1">
      <alignment vertical="center"/>
    </xf>
    <xf numFmtId="0" fontId="6" fillId="0" borderId="38" xfId="17" applyFont="1" applyFill="1" applyBorder="1" applyAlignment="1" applyProtection="1">
      <alignment horizontal="center" vertical="center" wrapText="1"/>
      <protection/>
    </xf>
    <xf numFmtId="0" fontId="17" fillId="0" borderId="42" xfId="0" applyFont="1" applyFill="1" applyBorder="1" applyAlignment="1">
      <alignment vertical="center"/>
    </xf>
    <xf numFmtId="0" fontId="3" fillId="0" borderId="38" xfId="17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61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69" xfId="0" applyFont="1" applyFill="1" applyBorder="1" applyAlignment="1">
      <alignment horizontal="center" wrapText="1"/>
    </xf>
    <xf numFmtId="0" fontId="15" fillId="0" borderId="71" xfId="0" applyFont="1" applyFill="1" applyBorder="1" applyAlignment="1">
      <alignment horizontal="center" wrapText="1"/>
    </xf>
    <xf numFmtId="0" fontId="3" fillId="0" borderId="38" xfId="17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5" fillId="0" borderId="69" xfId="0" applyFont="1" applyBorder="1" applyAlignment="1">
      <alignment horizontal="center" wrapText="1"/>
    </xf>
    <xf numFmtId="0" fontId="15" fillId="0" borderId="71" xfId="0" applyFont="1" applyBorder="1" applyAlignment="1">
      <alignment horizontal="center" wrapText="1"/>
    </xf>
    <xf numFmtId="0" fontId="15" fillId="0" borderId="36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37" xfId="0" applyFont="1" applyBorder="1" applyAlignment="1">
      <alignment horizontal="right"/>
    </xf>
    <xf numFmtId="0" fontId="15" fillId="0" borderId="37" xfId="0" applyFont="1" applyFill="1" applyBorder="1" applyAlignment="1">
      <alignment horizontal="right" vertical="center" wrapText="1"/>
    </xf>
    <xf numFmtId="0" fontId="6" fillId="0" borderId="69" xfId="17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23" fillId="0" borderId="27" xfId="0" applyFont="1" applyBorder="1" applyAlignment="1">
      <alignment horizontal="right"/>
    </xf>
    <xf numFmtId="0" fontId="19" fillId="0" borderId="46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27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69" xfId="0" applyFont="1" applyBorder="1" applyAlignment="1">
      <alignment horizontal="center" wrapText="1"/>
    </xf>
    <xf numFmtId="0" fontId="18" fillId="0" borderId="71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23" fillId="0" borderId="0" xfId="0" applyFont="1" applyFill="1" applyBorder="1" applyAlignment="1">
      <alignment horizontal="center" wrapText="1"/>
    </xf>
    <xf numFmtId="14" fontId="23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12" fillId="0" borderId="39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right"/>
    </xf>
    <xf numFmtId="0" fontId="12" fillId="0" borderId="3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5" fillId="0" borderId="46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5" fillId="0" borderId="30" xfId="0" applyFont="1" applyBorder="1" applyAlignment="1">
      <alignment horizontal="left"/>
    </xf>
    <xf numFmtId="0" fontId="15" fillId="0" borderId="59" xfId="0" applyFont="1" applyBorder="1" applyAlignment="1">
      <alignment horizontal="left"/>
    </xf>
    <xf numFmtId="0" fontId="15" fillId="0" borderId="4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47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15" fillId="0" borderId="3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5" fillId="0" borderId="45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7" fillId="0" borderId="98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4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7" fillId="0" borderId="10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7" fillId="0" borderId="52" xfId="0" applyFont="1" applyBorder="1" applyAlignment="1">
      <alignment horizontal="left"/>
    </xf>
    <xf numFmtId="0" fontId="17" fillId="0" borderId="50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5" fillId="0" borderId="106" xfId="0" applyFont="1" applyBorder="1" applyAlignment="1">
      <alignment horizontal="left"/>
    </xf>
    <xf numFmtId="0" fontId="15" fillId="0" borderId="107" xfId="0" applyFont="1" applyBorder="1" applyAlignment="1">
      <alignment horizontal="left"/>
    </xf>
    <xf numFmtId="0" fontId="15" fillId="0" borderId="85" xfId="0" applyFont="1" applyBorder="1" applyAlignment="1">
      <alignment horizontal="left"/>
    </xf>
    <xf numFmtId="0" fontId="17" fillId="0" borderId="4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65" xfId="0" applyFont="1" applyBorder="1" applyAlignment="1">
      <alignment/>
    </xf>
    <xf numFmtId="0" fontId="11" fillId="0" borderId="92" xfId="0" applyFont="1" applyBorder="1" applyAlignment="1">
      <alignment horizontal="right"/>
    </xf>
    <xf numFmtId="0" fontId="17" fillId="0" borderId="108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109" xfId="0" applyFont="1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48" xfId="0" applyFont="1" applyBorder="1" applyAlignment="1">
      <alignment/>
    </xf>
    <xf numFmtId="0" fontId="17" fillId="0" borderId="46" xfId="0" applyFont="1" applyBorder="1" applyAlignment="1">
      <alignment/>
    </xf>
    <xf numFmtId="0" fontId="17" fillId="0" borderId="47" xfId="0" applyFont="1" applyBorder="1" applyAlignment="1">
      <alignment/>
    </xf>
    <xf numFmtId="0" fontId="4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5" fillId="0" borderId="92" xfId="0" applyFont="1" applyBorder="1" applyAlignment="1">
      <alignment horizontal="right"/>
    </xf>
    <xf numFmtId="0" fontId="11" fillId="0" borderId="48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46" fillId="2" borderId="16" xfId="0" applyFont="1" applyFill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0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0" fillId="1" borderId="52" xfId="0" applyFill="1" applyBorder="1" applyAlignment="1">
      <alignment horizontal="center" vertical="center" wrapText="1"/>
    </xf>
    <xf numFmtId="0" fontId="0" fillId="1" borderId="51" xfId="0" applyFill="1" applyBorder="1" applyAlignment="1">
      <alignment horizontal="center" vertical="center" wrapText="1"/>
    </xf>
    <xf numFmtId="0" fontId="0" fillId="1" borderId="40" xfId="0" applyFill="1" applyBorder="1" applyAlignment="1">
      <alignment horizontal="center" vertical="center" wrapText="1"/>
    </xf>
    <xf numFmtId="0" fontId="0" fillId="1" borderId="65" xfId="0" applyFill="1" applyBorder="1" applyAlignment="1">
      <alignment horizontal="center" vertical="center" wrapText="1"/>
    </xf>
    <xf numFmtId="0" fontId="0" fillId="1" borderId="0" xfId="0" applyFill="1" applyBorder="1" applyAlignment="1">
      <alignment horizontal="center" vertical="center" wrapText="1"/>
    </xf>
    <xf numFmtId="0" fontId="0" fillId="1" borderId="55" xfId="0" applyFill="1" applyBorder="1" applyAlignment="1">
      <alignment horizontal="center" vertical="center" wrapText="1"/>
    </xf>
    <xf numFmtId="0" fontId="0" fillId="1" borderId="54" xfId="0" applyFill="1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0" fillId="0" borderId="71" xfId="0" applyBorder="1" applyAlignment="1">
      <alignment horizontal="center"/>
    </xf>
    <xf numFmtId="0" fontId="15" fillId="0" borderId="69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12" fillId="0" borderId="69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14" fontId="23" fillId="0" borderId="37" xfId="0" applyNumberFormat="1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17" fillId="0" borderId="69" xfId="0" applyFont="1" applyBorder="1" applyAlignment="1">
      <alignment/>
    </xf>
    <xf numFmtId="0" fontId="50" fillId="0" borderId="64" xfId="0" applyFont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35" fillId="0" borderId="70" xfId="0" applyFont="1" applyBorder="1" applyAlignment="1">
      <alignment horizontal="centerContinuous"/>
    </xf>
    <xf numFmtId="0" fontId="50" fillId="0" borderId="66" xfId="0" applyFont="1" applyBorder="1" applyAlignment="1">
      <alignment horizontal="center"/>
    </xf>
    <xf numFmtId="0" fontId="50" fillId="0" borderId="69" xfId="0" applyFont="1" applyBorder="1" applyAlignment="1">
      <alignment horizontal="center"/>
    </xf>
    <xf numFmtId="0" fontId="51" fillId="0" borderId="70" xfId="0" applyFont="1" applyFill="1" applyBorder="1" applyAlignment="1">
      <alignment horizontal="center"/>
    </xf>
    <xf numFmtId="0" fontId="50" fillId="0" borderId="70" xfId="0" applyFont="1" applyFill="1" applyBorder="1" applyAlignment="1">
      <alignment horizontal="center"/>
    </xf>
    <xf numFmtId="0" fontId="19" fillId="0" borderId="71" xfId="0" applyFont="1" applyBorder="1" applyAlignment="1">
      <alignment horizontal="centerContinuous"/>
    </xf>
    <xf numFmtId="0" fontId="50" fillId="0" borderId="68" xfId="0" applyFont="1" applyBorder="1" applyAlignment="1">
      <alignment horizontal="center"/>
    </xf>
    <xf numFmtId="0" fontId="50" fillId="0" borderId="71" xfId="0" applyFont="1" applyBorder="1" applyAlignment="1">
      <alignment horizontal="center"/>
    </xf>
    <xf numFmtId="0" fontId="50" fillId="0" borderId="71" xfId="0" applyFont="1" applyFill="1" applyBorder="1" applyAlignment="1">
      <alignment horizontal="center"/>
    </xf>
    <xf numFmtId="0" fontId="23" fillId="0" borderId="71" xfId="0" applyFont="1" applyBorder="1" applyAlignment="1">
      <alignment horizontal="center"/>
    </xf>
    <xf numFmtId="0" fontId="35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"/>
    </xf>
    <xf numFmtId="0" fontId="32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32" fillId="0" borderId="16" xfId="0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16" xfId="0" applyNumberFormat="1" applyFill="1" applyBorder="1" applyAlignment="1">
      <alignment/>
    </xf>
    <xf numFmtId="0" fontId="32" fillId="0" borderId="16" xfId="0" applyFont="1" applyBorder="1" applyAlignment="1">
      <alignment horizontal="center"/>
    </xf>
    <xf numFmtId="0" fontId="36" fillId="0" borderId="16" xfId="0" applyFont="1" applyBorder="1" applyAlignment="1">
      <alignment horizontal="left"/>
    </xf>
    <xf numFmtId="0" fontId="32" fillId="0" borderId="16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12" fillId="0" borderId="16" xfId="0" applyFont="1" applyBorder="1" applyAlignment="1">
      <alignment/>
    </xf>
    <xf numFmtId="1" fontId="12" fillId="0" borderId="16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1" fontId="12" fillId="0" borderId="16" xfId="0" applyNumberFormat="1" applyFont="1" applyFill="1" applyBorder="1" applyAlignment="1">
      <alignment/>
    </xf>
    <xf numFmtId="0" fontId="19" fillId="0" borderId="16" xfId="0" applyFont="1" applyBorder="1" applyAlignment="1">
      <alignment horizontal="left"/>
    </xf>
    <xf numFmtId="0" fontId="32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right"/>
    </xf>
    <xf numFmtId="1" fontId="12" fillId="0" borderId="0" xfId="0" applyNumberFormat="1" applyFont="1" applyAlignment="1">
      <alignment/>
    </xf>
    <xf numFmtId="0" fontId="20" fillId="0" borderId="16" xfId="0" applyFont="1" applyBorder="1" applyAlignment="1">
      <alignment horizontal="right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46" fillId="0" borderId="16" xfId="0" applyFont="1" applyBorder="1" applyAlignment="1">
      <alignment/>
    </xf>
    <xf numFmtId="1" fontId="46" fillId="0" borderId="16" xfId="0" applyNumberFormat="1" applyFont="1" applyBorder="1" applyAlignment="1">
      <alignment/>
    </xf>
    <xf numFmtId="0" fontId="46" fillId="0" borderId="0" xfId="0" applyFont="1" applyAlignment="1">
      <alignment/>
    </xf>
    <xf numFmtId="0" fontId="20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1" fontId="46" fillId="0" borderId="16" xfId="0" applyNumberFormat="1" applyFont="1" applyFill="1" applyBorder="1" applyAlignment="1">
      <alignment/>
    </xf>
    <xf numFmtId="0" fontId="35" fillId="0" borderId="16" xfId="0" applyFont="1" applyBorder="1" applyAlignment="1">
      <alignment horizontal="right"/>
    </xf>
    <xf numFmtId="1" fontId="23" fillId="0" borderId="16" xfId="0" applyNumberFormat="1" applyFont="1" applyBorder="1" applyAlignment="1">
      <alignment/>
    </xf>
    <xf numFmtId="1" fontId="0" fillId="0" borderId="0" xfId="0" applyNumberFormat="1" applyAlignment="1">
      <alignment/>
    </xf>
    <xf numFmtId="0" fontId="35" fillId="0" borderId="16" xfId="0" applyFont="1" applyBorder="1" applyAlignment="1">
      <alignment/>
    </xf>
    <xf numFmtId="14" fontId="32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right"/>
    </xf>
    <xf numFmtId="14" fontId="20" fillId="0" borderId="16" xfId="0" applyNumberFormat="1" applyFont="1" applyBorder="1" applyAlignment="1">
      <alignment horizontal="center"/>
    </xf>
    <xf numFmtId="0" fontId="46" fillId="0" borderId="16" xfId="0" applyFont="1" applyBorder="1" applyAlignment="1">
      <alignment/>
    </xf>
    <xf numFmtId="0" fontId="32" fillId="0" borderId="32" xfId="0" applyFont="1" applyFill="1" applyBorder="1" applyAlignment="1">
      <alignment horizontal="center"/>
    </xf>
    <xf numFmtId="0" fontId="32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1" fontId="0" fillId="0" borderId="32" xfId="0" applyNumberFormat="1" applyFill="1" applyBorder="1" applyAlignment="1">
      <alignment/>
    </xf>
    <xf numFmtId="0" fontId="17" fillId="0" borderId="16" xfId="0" applyFont="1" applyBorder="1" applyAlignment="1">
      <alignment/>
    </xf>
    <xf numFmtId="0" fontId="32" fillId="0" borderId="16" xfId="0" applyFont="1" applyFill="1" applyBorder="1" applyAlignment="1">
      <alignment horizontal="center"/>
    </xf>
    <xf numFmtId="0" fontId="3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46" fillId="0" borderId="16" xfId="0" applyFont="1" applyBorder="1" applyAlignment="1">
      <alignment horizontal="right"/>
    </xf>
    <xf numFmtId="0" fontId="46" fillId="0" borderId="16" xfId="0" applyFont="1" applyBorder="1" applyAlignment="1">
      <alignment horizontal="center"/>
    </xf>
    <xf numFmtId="1" fontId="46" fillId="0" borderId="16" xfId="0" applyNumberFormat="1" applyFont="1" applyBorder="1" applyAlignment="1">
      <alignment/>
    </xf>
    <xf numFmtId="0" fontId="46" fillId="0" borderId="0" xfId="0" applyFont="1" applyAlignment="1">
      <alignment/>
    </xf>
    <xf numFmtId="0" fontId="21" fillId="0" borderId="16" xfId="0" applyFont="1" applyBorder="1" applyAlignment="1">
      <alignment horizontal="right"/>
    </xf>
    <xf numFmtId="0" fontId="53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1" fontId="12" fillId="0" borderId="16" xfId="0" applyNumberFormat="1" applyFont="1" applyBorder="1" applyAlignment="1">
      <alignment/>
    </xf>
    <xf numFmtId="0" fontId="19" fillId="0" borderId="16" xfId="0" applyFont="1" applyBorder="1" applyAlignment="1">
      <alignment wrapText="1"/>
    </xf>
    <xf numFmtId="0" fontId="35" fillId="0" borderId="16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52" fillId="0" borderId="16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36" fillId="0" borderId="16" xfId="0" applyFont="1" applyBorder="1" applyAlignment="1">
      <alignment/>
    </xf>
    <xf numFmtId="0" fontId="32" fillId="0" borderId="48" xfId="0" applyFont="1" applyBorder="1" applyAlignment="1">
      <alignment/>
    </xf>
    <xf numFmtId="0" fontId="0" fillId="0" borderId="48" xfId="0" applyBorder="1" applyAlignment="1">
      <alignment/>
    </xf>
    <xf numFmtId="1" fontId="32" fillId="0" borderId="48" xfId="0" applyNumberFormat="1" applyFont="1" applyBorder="1" applyAlignment="1">
      <alignment/>
    </xf>
    <xf numFmtId="1" fontId="32" fillId="0" borderId="16" xfId="0" applyNumberFormat="1" applyFont="1" applyBorder="1" applyAlignment="1">
      <alignment/>
    </xf>
    <xf numFmtId="0" fontId="50" fillId="0" borderId="16" xfId="0" applyFont="1" applyBorder="1" applyAlignment="1">
      <alignment horizontal="center"/>
    </xf>
    <xf numFmtId="1" fontId="50" fillId="0" borderId="48" xfId="0" applyNumberFormat="1" applyFont="1" applyBorder="1" applyAlignment="1">
      <alignment/>
    </xf>
    <xf numFmtId="1" fontId="50" fillId="0" borderId="16" xfId="0" applyNumberFormat="1" applyFont="1" applyBorder="1" applyAlignment="1">
      <alignment/>
    </xf>
    <xf numFmtId="0" fontId="35" fillId="0" borderId="16" xfId="0" applyFont="1" applyBorder="1" applyAlignment="1">
      <alignment/>
    </xf>
    <xf numFmtId="0" fontId="0" fillId="0" borderId="16" xfId="0" applyBorder="1" applyAlignment="1">
      <alignment horizontal="left"/>
    </xf>
    <xf numFmtId="1" fontId="32" fillId="0" borderId="16" xfId="0" applyNumberFormat="1" applyFont="1" applyBorder="1" applyAlignment="1">
      <alignment horizontal="right"/>
    </xf>
    <xf numFmtId="0" fontId="18" fillId="0" borderId="19" xfId="0" applyFont="1" applyFill="1" applyBorder="1" applyAlignment="1">
      <alignment/>
    </xf>
    <xf numFmtId="0" fontId="54" fillId="0" borderId="16" xfId="0" applyFont="1" applyBorder="1" applyAlignment="1">
      <alignment horizontal="center"/>
    </xf>
    <xf numFmtId="0" fontId="55" fillId="0" borderId="16" xfId="0" applyFont="1" applyBorder="1" applyAlignment="1">
      <alignment/>
    </xf>
    <xf numFmtId="1" fontId="41" fillId="0" borderId="16" xfId="0" applyNumberFormat="1" applyFont="1" applyBorder="1" applyAlignment="1">
      <alignment/>
    </xf>
    <xf numFmtId="1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0" fontId="35" fillId="0" borderId="69" xfId="0" applyFont="1" applyBorder="1" applyAlignment="1">
      <alignment horizontal="centerContinuous"/>
    </xf>
    <xf numFmtId="0" fontId="19" fillId="0" borderId="70" xfId="0" applyFont="1" applyBorder="1" applyAlignment="1">
      <alignment horizontal="centerContinuous"/>
    </xf>
    <xf numFmtId="0" fontId="50" fillId="0" borderId="70" xfId="0" applyFont="1" applyBorder="1" applyAlignment="1">
      <alignment horizontal="center"/>
    </xf>
    <xf numFmtId="0" fontId="35" fillId="0" borderId="16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16" xfId="0" applyFont="1" applyBorder="1" applyAlignment="1">
      <alignment/>
    </xf>
    <xf numFmtId="0" fontId="55" fillId="0" borderId="16" xfId="0" applyFont="1" applyBorder="1" applyAlignment="1">
      <alignment horizontal="center"/>
    </xf>
    <xf numFmtId="0" fontId="55" fillId="0" borderId="16" xfId="0" applyFont="1" applyBorder="1" applyAlignment="1">
      <alignment/>
    </xf>
    <xf numFmtId="1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17" fillId="0" borderId="16" xfId="0" applyFont="1" applyFill="1" applyBorder="1" applyAlignment="1">
      <alignment/>
    </xf>
    <xf numFmtId="1" fontId="23" fillId="0" borderId="16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18" fillId="0" borderId="16" xfId="0" applyFont="1" applyFill="1" applyBorder="1" applyAlignment="1">
      <alignment/>
    </xf>
    <xf numFmtId="0" fontId="23" fillId="0" borderId="16" xfId="0" applyFont="1" applyBorder="1" applyAlignment="1">
      <alignment horizontal="center"/>
    </xf>
    <xf numFmtId="0" fontId="17" fillId="0" borderId="6" xfId="0" applyFont="1" applyBorder="1" applyAlignment="1">
      <alignment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>
      <alignment/>
    </xf>
    <xf numFmtId="1" fontId="32" fillId="0" borderId="19" xfId="0" applyNumberFormat="1" applyFont="1" applyBorder="1" applyAlignment="1">
      <alignment/>
    </xf>
    <xf numFmtId="1" fontId="32" fillId="0" borderId="19" xfId="0" applyNumberFormat="1" applyFont="1" applyBorder="1" applyAlignment="1">
      <alignment/>
    </xf>
    <xf numFmtId="0" fontId="18" fillId="0" borderId="9" xfId="0" applyFont="1" applyFill="1" applyBorder="1" applyAlignment="1">
      <alignment/>
    </xf>
    <xf numFmtId="0" fontId="32" fillId="0" borderId="10" xfId="0" applyFont="1" applyBorder="1" applyAlignment="1">
      <alignment/>
    </xf>
    <xf numFmtId="1" fontId="41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" fontId="41" fillId="0" borderId="11" xfId="0" applyNumberFormat="1" applyFont="1" applyBorder="1" applyAlignment="1">
      <alignment/>
    </xf>
    <xf numFmtId="0" fontId="32" fillId="0" borderId="0" xfId="0" applyFont="1" applyBorder="1" applyAlignment="1">
      <alignment/>
    </xf>
    <xf numFmtId="1" fontId="32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1" fontId="23" fillId="0" borderId="0" xfId="0" applyNumberFormat="1" applyFont="1" applyBorder="1" applyAlignment="1">
      <alignment/>
    </xf>
    <xf numFmtId="0" fontId="23" fillId="0" borderId="0" xfId="0" applyFont="1" applyAlignment="1">
      <alignment horizontal="centerContinuous"/>
    </xf>
    <xf numFmtId="14" fontId="39" fillId="0" borderId="37" xfId="0" applyNumberFormat="1" applyFont="1" applyBorder="1" applyAlignment="1">
      <alignment/>
    </xf>
    <xf numFmtId="0" fontId="39" fillId="0" borderId="37" xfId="0" applyFont="1" applyBorder="1" applyAlignment="1">
      <alignment/>
    </xf>
    <xf numFmtId="14" fontId="0" fillId="0" borderId="0" xfId="0" applyNumberFormat="1" applyAlignment="1">
      <alignment/>
    </xf>
    <xf numFmtId="0" fontId="50" fillId="0" borderId="69" xfId="0" applyFont="1" applyBorder="1" applyAlignment="1">
      <alignment horizontal="centerContinuous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69" xfId="0" applyFont="1" applyFill="1" applyBorder="1" applyAlignment="1">
      <alignment horizontal="center"/>
    </xf>
    <xf numFmtId="0" fontId="32" fillId="0" borderId="70" xfId="0" applyFont="1" applyBorder="1" applyAlignment="1">
      <alignment horizontal="centerContinuous"/>
    </xf>
    <xf numFmtId="0" fontId="35" fillId="0" borderId="70" xfId="0" applyFont="1" applyFill="1" applyBorder="1" applyAlignment="1">
      <alignment horizontal="center"/>
    </xf>
    <xf numFmtId="0" fontId="32" fillId="0" borderId="71" xfId="0" applyFont="1" applyBorder="1" applyAlignment="1">
      <alignment horizontal="centerContinuous"/>
    </xf>
    <xf numFmtId="0" fontId="0" fillId="0" borderId="71" xfId="0" applyBorder="1" applyAlignment="1">
      <alignment/>
    </xf>
    <xf numFmtId="0" fontId="0" fillId="0" borderId="19" xfId="0" applyBorder="1" applyAlignment="1">
      <alignment horizontal="left"/>
    </xf>
    <xf numFmtId="1" fontId="0" fillId="0" borderId="19" xfId="0" applyNumberFormat="1" applyBorder="1" applyAlignment="1">
      <alignment/>
    </xf>
    <xf numFmtId="1" fontId="12" fillId="0" borderId="9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1" fontId="12" fillId="0" borderId="10" xfId="0" applyNumberFormat="1" applyFont="1" applyBorder="1" applyAlignment="1">
      <alignment/>
    </xf>
    <xf numFmtId="1" fontId="12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Normál_KVRENMUNKA" xfId="17"/>
    <cellStyle name="Normál_Munka1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D1" sqref="D1"/>
    </sheetView>
  </sheetViews>
  <sheetFormatPr defaultColWidth="9.140625" defaultRowHeight="12.75"/>
  <cols>
    <col min="1" max="1" width="10.00390625" style="0" customWidth="1"/>
    <col min="2" max="2" width="9.8515625" style="0" customWidth="1"/>
    <col min="3" max="3" width="58.140625" style="0" customWidth="1"/>
    <col min="4" max="4" width="13.7109375" style="0" customWidth="1"/>
  </cols>
  <sheetData>
    <row r="1" spans="2:3" ht="12.75">
      <c r="B1" s="103"/>
      <c r="C1" s="103" t="s">
        <v>156</v>
      </c>
    </row>
    <row r="2" s="84" customFormat="1" ht="12.75"/>
    <row r="3" spans="3:5" s="84" customFormat="1" ht="12.75">
      <c r="C3" s="848" t="s">
        <v>403</v>
      </c>
      <c r="D3" s="848"/>
      <c r="E3" s="474"/>
    </row>
    <row r="4" spans="2:4" s="84" customFormat="1" ht="15">
      <c r="B4" s="856" t="s">
        <v>56</v>
      </c>
      <c r="C4" s="856"/>
      <c r="D4" s="856"/>
    </row>
    <row r="5" spans="2:4" s="84" customFormat="1" ht="15">
      <c r="B5" s="856" t="s">
        <v>526</v>
      </c>
      <c r="C5" s="856"/>
      <c r="D5" s="856"/>
    </row>
    <row r="6" spans="2:4" s="84" customFormat="1" ht="15.75" thickBot="1">
      <c r="B6" s="102"/>
      <c r="C6" s="102"/>
      <c r="D6" s="102"/>
    </row>
    <row r="7" spans="1:4" s="84" customFormat="1" ht="12.75">
      <c r="A7" s="850" t="s">
        <v>8</v>
      </c>
      <c r="B7" s="852" t="s">
        <v>109</v>
      </c>
      <c r="C7" s="854" t="s">
        <v>10</v>
      </c>
      <c r="D7" s="859" t="s">
        <v>310</v>
      </c>
    </row>
    <row r="8" spans="1:4" s="84" customFormat="1" ht="27.75" customHeight="1" thickBot="1">
      <c r="A8" s="851"/>
      <c r="B8" s="853"/>
      <c r="C8" s="855"/>
      <c r="D8" s="860"/>
    </row>
    <row r="9" spans="1:4" s="84" customFormat="1" ht="13.5" thickBot="1">
      <c r="A9" s="90">
        <v>1</v>
      </c>
      <c r="B9" s="91">
        <v>2</v>
      </c>
      <c r="C9" s="115">
        <v>3</v>
      </c>
      <c r="D9" s="711">
        <v>4</v>
      </c>
    </row>
    <row r="10" spans="1:4" ht="16.5" thickBot="1">
      <c r="A10" s="106"/>
      <c r="B10" s="107"/>
      <c r="C10" s="108" t="s">
        <v>402</v>
      </c>
      <c r="D10" s="482" t="s">
        <v>7</v>
      </c>
    </row>
    <row r="11" spans="1:5" ht="12.75" customHeight="1" thickBot="1">
      <c r="A11" s="24">
        <v>1</v>
      </c>
      <c r="B11" s="25"/>
      <c r="C11" s="565" t="s">
        <v>13</v>
      </c>
      <c r="D11" s="574">
        <v>67764</v>
      </c>
      <c r="E11" s="475"/>
    </row>
    <row r="12" spans="1:5" ht="12.75">
      <c r="A12" s="77"/>
      <c r="B12" s="78">
        <v>1</v>
      </c>
      <c r="C12" s="566" t="s">
        <v>525</v>
      </c>
      <c r="D12" s="575">
        <v>38815</v>
      </c>
      <c r="E12" s="87"/>
    </row>
    <row r="13" spans="1:4" ht="13.5" customHeight="1">
      <c r="A13" s="28"/>
      <c r="B13" s="29">
        <v>2</v>
      </c>
      <c r="C13" s="567" t="s">
        <v>15</v>
      </c>
      <c r="D13" s="576">
        <v>3000</v>
      </c>
    </row>
    <row r="14" spans="1:4" s="605" customFormat="1" ht="13.5" customHeight="1" thickBot="1">
      <c r="A14" s="46"/>
      <c r="B14" s="47"/>
      <c r="C14" s="568"/>
      <c r="D14" s="577"/>
    </row>
    <row r="15" spans="1:4" ht="13.5" customHeight="1" thickBot="1">
      <c r="A15" s="24">
        <v>2</v>
      </c>
      <c r="B15" s="25"/>
      <c r="C15" s="565" t="s">
        <v>86</v>
      </c>
      <c r="D15" s="578">
        <f>SUM(D16:D19)</f>
        <v>791544</v>
      </c>
    </row>
    <row r="16" spans="1:4" ht="13.5" customHeight="1">
      <c r="A16" s="93"/>
      <c r="B16" s="78">
        <v>1</v>
      </c>
      <c r="C16" s="566" t="s">
        <v>62</v>
      </c>
      <c r="D16" s="579"/>
    </row>
    <row r="17" spans="1:4" ht="13.5" customHeight="1">
      <c r="A17" s="94"/>
      <c r="B17" s="95">
        <v>2</v>
      </c>
      <c r="C17" s="569" t="s">
        <v>64</v>
      </c>
      <c r="D17" s="580">
        <v>166000</v>
      </c>
    </row>
    <row r="18" spans="1:4" ht="13.5" customHeight="1">
      <c r="A18" s="28"/>
      <c r="B18" s="29">
        <v>3</v>
      </c>
      <c r="C18" s="567" t="s">
        <v>66</v>
      </c>
      <c r="D18" s="576">
        <v>597990</v>
      </c>
    </row>
    <row r="19" spans="1:4" ht="13.5" customHeight="1" thickBot="1">
      <c r="A19" s="80"/>
      <c r="B19" s="81">
        <v>4</v>
      </c>
      <c r="C19" s="570" t="s">
        <v>406</v>
      </c>
      <c r="D19" s="581">
        <v>27554</v>
      </c>
    </row>
    <row r="20" spans="1:4" ht="13.5" customHeight="1" thickBot="1">
      <c r="A20" s="24">
        <v>3</v>
      </c>
      <c r="B20" s="25"/>
      <c r="C20" s="565" t="s">
        <v>16</v>
      </c>
      <c r="D20" s="578">
        <f>SUM(D21:D23)</f>
        <v>33658</v>
      </c>
    </row>
    <row r="21" spans="1:4" ht="13.5" customHeight="1">
      <c r="A21" s="77"/>
      <c r="B21" s="78">
        <v>1</v>
      </c>
      <c r="C21" s="566" t="s">
        <v>87</v>
      </c>
      <c r="D21" s="575">
        <v>8000</v>
      </c>
    </row>
    <row r="22" spans="1:4" ht="13.5" customHeight="1">
      <c r="A22" s="28"/>
      <c r="B22" s="29">
        <v>2</v>
      </c>
      <c r="C22" s="567" t="s">
        <v>88</v>
      </c>
      <c r="D22" s="576">
        <v>25658</v>
      </c>
    </row>
    <row r="23" spans="1:4" ht="13.5" customHeight="1" thickBot="1">
      <c r="A23" s="80"/>
      <c r="B23" s="81">
        <v>3</v>
      </c>
      <c r="C23" s="570" t="s">
        <v>71</v>
      </c>
      <c r="D23" s="581"/>
    </row>
    <row r="24" spans="1:4" ht="13.5" customHeight="1" thickBot="1">
      <c r="A24" s="24">
        <v>4</v>
      </c>
      <c r="B24" s="25"/>
      <c r="C24" s="565" t="s">
        <v>89</v>
      </c>
      <c r="D24" s="578">
        <f>SUM(D25:D30)</f>
        <v>486988</v>
      </c>
    </row>
    <row r="25" spans="1:4" ht="13.5" customHeight="1">
      <c r="A25" s="110"/>
      <c r="B25" s="111">
        <v>1</v>
      </c>
      <c r="C25" s="571" t="s">
        <v>90</v>
      </c>
      <c r="D25" s="582">
        <v>449501</v>
      </c>
    </row>
    <row r="26" spans="1:4" ht="13.5" customHeight="1">
      <c r="A26" s="28"/>
      <c r="B26" s="29">
        <v>2</v>
      </c>
      <c r="C26" s="567" t="s">
        <v>91</v>
      </c>
      <c r="D26" s="576">
        <v>640</v>
      </c>
    </row>
    <row r="27" spans="1:4" ht="13.5" customHeight="1">
      <c r="A27" s="28"/>
      <c r="B27" s="29">
        <v>3</v>
      </c>
      <c r="C27" s="567" t="s">
        <v>92</v>
      </c>
      <c r="D27" s="576">
        <v>23850</v>
      </c>
    </row>
    <row r="28" spans="1:4" ht="13.5" customHeight="1">
      <c r="A28" s="28"/>
      <c r="B28" s="29">
        <v>4</v>
      </c>
      <c r="C28" s="567" t="s">
        <v>93</v>
      </c>
      <c r="D28" s="576">
        <v>11256</v>
      </c>
    </row>
    <row r="29" spans="1:4" ht="13.5" customHeight="1">
      <c r="A29" s="28"/>
      <c r="B29" s="29">
        <v>5</v>
      </c>
      <c r="C29" s="567" t="s">
        <v>73</v>
      </c>
      <c r="D29" s="576">
        <v>1741</v>
      </c>
    </row>
    <row r="30" spans="1:4" ht="13.5" customHeight="1" thickBot="1">
      <c r="A30" s="28"/>
      <c r="B30" s="29">
        <v>6</v>
      </c>
      <c r="C30" s="567" t="s">
        <v>74</v>
      </c>
      <c r="D30" s="576"/>
    </row>
    <row r="31" spans="1:4" ht="13.5" customHeight="1" thickBot="1">
      <c r="A31" s="24">
        <v>5</v>
      </c>
      <c r="B31" s="25"/>
      <c r="C31" s="565" t="s">
        <v>17</v>
      </c>
      <c r="D31" s="578">
        <f>SUM(D37+D32)</f>
        <v>31642</v>
      </c>
    </row>
    <row r="32" spans="1:4" ht="13.5" customHeight="1" thickBot="1">
      <c r="A32" s="561"/>
      <c r="B32" s="562">
        <v>1</v>
      </c>
      <c r="C32" s="572" t="s">
        <v>396</v>
      </c>
      <c r="D32" s="583">
        <f>SUM(D33:D36)</f>
        <v>31642</v>
      </c>
    </row>
    <row r="33" spans="1:4" ht="13.5" customHeight="1">
      <c r="A33" s="110"/>
      <c r="B33" s="563"/>
      <c r="C33" s="571" t="s">
        <v>75</v>
      </c>
      <c r="D33" s="582">
        <v>14500</v>
      </c>
    </row>
    <row r="34" spans="1:4" ht="13.5" customHeight="1">
      <c r="A34" s="28"/>
      <c r="B34" s="564"/>
      <c r="C34" s="567" t="s">
        <v>76</v>
      </c>
      <c r="D34" s="576">
        <v>14265</v>
      </c>
    </row>
    <row r="35" spans="1:10" ht="13.5" customHeight="1">
      <c r="A35" s="28"/>
      <c r="B35" s="564"/>
      <c r="C35" s="567" t="s">
        <v>94</v>
      </c>
      <c r="D35" s="576">
        <v>2877</v>
      </c>
      <c r="E35" s="87"/>
      <c r="F35" s="87"/>
      <c r="G35" s="87"/>
      <c r="H35" s="87"/>
      <c r="I35" s="87"/>
      <c r="J35" s="87"/>
    </row>
    <row r="36" spans="1:10" ht="13.5" customHeight="1">
      <c r="A36" s="28"/>
      <c r="B36" s="564"/>
      <c r="C36" s="567" t="s">
        <v>394</v>
      </c>
      <c r="D36" s="576"/>
      <c r="E36" s="87"/>
      <c r="F36" s="87"/>
      <c r="G36" s="87"/>
      <c r="H36" s="87"/>
      <c r="I36" s="87"/>
      <c r="J36" s="87"/>
    </row>
    <row r="37" spans="1:10" ht="13.5" customHeight="1" thickBot="1">
      <c r="A37" s="601"/>
      <c r="B37" s="602">
        <v>2</v>
      </c>
      <c r="C37" s="603" t="s">
        <v>393</v>
      </c>
      <c r="D37" s="604"/>
      <c r="E37" s="87"/>
      <c r="F37" s="87"/>
      <c r="G37" s="87"/>
      <c r="H37" s="87"/>
      <c r="I37" s="87"/>
      <c r="J37" s="87"/>
    </row>
    <row r="38" spans="1:10" s="88" customFormat="1" ht="13.5" customHeight="1" thickBot="1">
      <c r="A38" s="117">
        <v>6</v>
      </c>
      <c r="B38" s="118"/>
      <c r="C38" s="119" t="s">
        <v>395</v>
      </c>
      <c r="D38" s="584"/>
      <c r="E38" s="87"/>
      <c r="F38" s="87"/>
      <c r="G38" s="87"/>
      <c r="H38" s="87"/>
      <c r="I38" s="87"/>
      <c r="J38" s="87"/>
    </row>
    <row r="39" spans="1:10" s="88" customFormat="1" ht="13.5" customHeight="1" thickBot="1">
      <c r="A39" s="120">
        <v>7</v>
      </c>
      <c r="B39" s="121"/>
      <c r="C39" s="122" t="s">
        <v>95</v>
      </c>
      <c r="D39" s="585">
        <v>1000</v>
      </c>
      <c r="E39" s="87"/>
      <c r="F39" s="87"/>
      <c r="G39" s="87"/>
      <c r="H39" s="87"/>
      <c r="I39" s="87"/>
      <c r="J39" s="87"/>
    </row>
    <row r="40" spans="1:10" ht="13.5" customHeight="1" thickBot="1">
      <c r="A40" s="24">
        <v>8</v>
      </c>
      <c r="B40" s="25"/>
      <c r="C40" s="565" t="s">
        <v>96</v>
      </c>
      <c r="D40" s="578">
        <f>SUM(D44+D41)</f>
        <v>43276</v>
      </c>
      <c r="E40" s="87"/>
      <c r="F40" s="87"/>
      <c r="G40" s="87"/>
      <c r="H40" s="87"/>
      <c r="I40" s="87"/>
      <c r="J40" s="87"/>
    </row>
    <row r="41" spans="1:10" ht="13.5" customHeight="1">
      <c r="A41" s="77"/>
      <c r="B41" s="78">
        <v>1</v>
      </c>
      <c r="C41" s="566" t="s">
        <v>79</v>
      </c>
      <c r="D41" s="575">
        <f>SUM(D42:D43)</f>
        <v>43276</v>
      </c>
      <c r="E41" s="87"/>
      <c r="F41" s="87"/>
      <c r="G41" s="87"/>
      <c r="H41" s="87"/>
      <c r="I41" s="87"/>
      <c r="J41" s="87"/>
    </row>
    <row r="42" spans="1:10" ht="13.5" customHeight="1">
      <c r="A42" s="28"/>
      <c r="B42" s="29"/>
      <c r="C42" s="567" t="s">
        <v>107</v>
      </c>
      <c r="D42" s="576">
        <v>37856</v>
      </c>
      <c r="E42" s="87"/>
      <c r="F42" s="87"/>
      <c r="G42" s="87"/>
      <c r="H42" s="87"/>
      <c r="I42" s="87"/>
      <c r="J42" s="87"/>
    </row>
    <row r="43" spans="1:10" ht="13.5" customHeight="1">
      <c r="A43" s="28"/>
      <c r="B43" s="29"/>
      <c r="C43" s="567" t="s">
        <v>112</v>
      </c>
      <c r="D43" s="576">
        <v>5420</v>
      </c>
      <c r="E43" s="87"/>
      <c r="F43" s="87"/>
      <c r="G43" s="87"/>
      <c r="H43" s="87"/>
      <c r="I43" s="87"/>
      <c r="J43" s="87"/>
    </row>
    <row r="44" spans="1:10" ht="13.5" customHeight="1" thickBot="1">
      <c r="A44" s="80"/>
      <c r="B44" s="81">
        <v>2</v>
      </c>
      <c r="C44" s="570" t="s">
        <v>80</v>
      </c>
      <c r="D44" s="581"/>
      <c r="E44" s="87"/>
      <c r="F44" s="87"/>
      <c r="G44" s="87"/>
      <c r="H44" s="87"/>
      <c r="I44" s="87"/>
      <c r="J44" s="87"/>
    </row>
    <row r="45" spans="1:4" ht="13.5" customHeight="1" thickBot="1">
      <c r="A45" s="24">
        <v>9</v>
      </c>
      <c r="B45" s="25"/>
      <c r="C45" s="97" t="s">
        <v>97</v>
      </c>
      <c r="D45" s="574">
        <v>22962</v>
      </c>
    </row>
    <row r="46" spans="1:4" ht="13.5" customHeight="1" thickBot="1">
      <c r="A46" s="41"/>
      <c r="B46" s="42"/>
      <c r="C46" s="573" t="s">
        <v>23</v>
      </c>
      <c r="D46" s="586">
        <f>SUM(D11+D15+D20+D24+D31+D38+D39+D40+D45)</f>
        <v>1478834</v>
      </c>
    </row>
    <row r="47" spans="1:3" ht="13.5" customHeight="1">
      <c r="A47" s="112"/>
      <c r="B47" s="112"/>
      <c r="C47" s="113"/>
    </row>
    <row r="48" spans="1:4" ht="117" customHeight="1">
      <c r="A48" s="112"/>
      <c r="B48" s="112"/>
      <c r="C48" s="113"/>
      <c r="D48" s="114"/>
    </row>
    <row r="49" spans="1:4" ht="12.75">
      <c r="A49" s="112"/>
      <c r="B49" s="112"/>
      <c r="C49" s="849" t="s">
        <v>403</v>
      </c>
      <c r="D49" s="849"/>
    </row>
    <row r="50" spans="1:5" ht="15">
      <c r="A50" s="856" t="s">
        <v>56</v>
      </c>
      <c r="B50" s="856"/>
      <c r="C50" s="856"/>
      <c r="D50" s="856"/>
      <c r="E50" s="606"/>
    </row>
    <row r="51" spans="1:5" ht="15">
      <c r="A51" s="856" t="s">
        <v>526</v>
      </c>
      <c r="B51" s="856"/>
      <c r="C51" s="856"/>
      <c r="D51" s="856"/>
      <c r="E51" s="606"/>
    </row>
    <row r="52" spans="1:4" ht="12.75">
      <c r="A52" s="112"/>
      <c r="B52" s="112"/>
      <c r="C52" s="113"/>
      <c r="D52" s="114"/>
    </row>
    <row r="53" spans="1:4" ht="13.5" thickBot="1">
      <c r="A53" s="112"/>
      <c r="B53" s="112"/>
      <c r="C53" s="610"/>
      <c r="D53" s="610"/>
    </row>
    <row r="54" spans="1:4" ht="12.75">
      <c r="A54" s="850" t="s">
        <v>8</v>
      </c>
      <c r="B54" s="852" t="s">
        <v>109</v>
      </c>
      <c r="C54" s="854" t="s">
        <v>10</v>
      </c>
      <c r="D54" s="857" t="s">
        <v>310</v>
      </c>
    </row>
    <row r="55" spans="1:4" ht="27" customHeight="1" thickBot="1">
      <c r="A55" s="851"/>
      <c r="B55" s="853"/>
      <c r="C55" s="855"/>
      <c r="D55" s="858"/>
    </row>
    <row r="56" spans="1:4" ht="13.5" thickBot="1">
      <c r="A56" s="90">
        <v>1</v>
      </c>
      <c r="B56" s="91">
        <v>2</v>
      </c>
      <c r="C56" s="115">
        <v>3</v>
      </c>
      <c r="D56" s="609">
        <v>4</v>
      </c>
    </row>
    <row r="57" spans="1:4" ht="16.5" thickBot="1">
      <c r="A57" s="107"/>
      <c r="B57" s="107"/>
      <c r="C57" s="108" t="s">
        <v>98</v>
      </c>
      <c r="D57" s="483" t="s">
        <v>7</v>
      </c>
    </row>
    <row r="58" spans="1:4" ht="13.5" thickBot="1">
      <c r="A58" s="24">
        <v>11</v>
      </c>
      <c r="B58" s="25"/>
      <c r="C58" s="565" t="s">
        <v>25</v>
      </c>
      <c r="D58" s="578">
        <f>SUM(D59+D60+D61+D63+D64+D65)</f>
        <v>1304797</v>
      </c>
    </row>
    <row r="59" spans="1:4" ht="12.75">
      <c r="A59" s="60"/>
      <c r="B59" s="61">
        <v>1</v>
      </c>
      <c r="C59" s="589" t="s">
        <v>99</v>
      </c>
      <c r="D59" s="593">
        <v>644347</v>
      </c>
    </row>
    <row r="60" spans="1:4" ht="12.75">
      <c r="A60" s="28"/>
      <c r="B60" s="29">
        <v>2</v>
      </c>
      <c r="C60" s="567" t="s">
        <v>27</v>
      </c>
      <c r="D60" s="576">
        <v>206717</v>
      </c>
    </row>
    <row r="61" spans="1:4" ht="12.75">
      <c r="A61" s="28"/>
      <c r="B61" s="29">
        <v>3</v>
      </c>
      <c r="C61" s="567" t="s">
        <v>100</v>
      </c>
      <c r="D61" s="576">
        <v>315264</v>
      </c>
    </row>
    <row r="62" spans="1:4" ht="12.75" customHeight="1">
      <c r="A62" s="28"/>
      <c r="B62" s="29"/>
      <c r="C62" s="567" t="s">
        <v>397</v>
      </c>
      <c r="D62" s="576">
        <v>640</v>
      </c>
    </row>
    <row r="63" spans="1:4" ht="13.5" customHeight="1">
      <c r="A63" s="28"/>
      <c r="B63" s="29">
        <v>4</v>
      </c>
      <c r="C63" s="567" t="s">
        <v>29</v>
      </c>
      <c r="D63" s="576">
        <v>28683</v>
      </c>
    </row>
    <row r="64" spans="1:4" ht="13.5" customHeight="1">
      <c r="A64" s="28"/>
      <c r="B64" s="29">
        <v>5</v>
      </c>
      <c r="C64" s="567" t="s">
        <v>30</v>
      </c>
      <c r="D64" s="576">
        <v>102170</v>
      </c>
    </row>
    <row r="65" spans="1:4" ht="13.5" customHeight="1" thickBot="1">
      <c r="A65" s="32"/>
      <c r="B65" s="33">
        <v>6</v>
      </c>
      <c r="C65" s="590" t="s">
        <v>31</v>
      </c>
      <c r="D65" s="594">
        <v>7616</v>
      </c>
    </row>
    <row r="66" spans="1:4" ht="13.5" customHeight="1" thickBot="1">
      <c r="A66" s="24">
        <v>12</v>
      </c>
      <c r="B66" s="25"/>
      <c r="C66" s="565" t="s">
        <v>32</v>
      </c>
      <c r="D66" s="578">
        <f>SUM(D67:D69)</f>
        <v>5230</v>
      </c>
    </row>
    <row r="67" spans="1:4" ht="13.5" customHeight="1">
      <c r="A67" s="60"/>
      <c r="B67" s="61">
        <v>1</v>
      </c>
      <c r="C67" s="589" t="s">
        <v>101</v>
      </c>
      <c r="D67" s="593">
        <v>2330</v>
      </c>
    </row>
    <row r="68" spans="1:4" ht="13.5" customHeight="1">
      <c r="A68" s="28"/>
      <c r="B68" s="29">
        <v>2</v>
      </c>
      <c r="C68" s="567" t="s">
        <v>34</v>
      </c>
      <c r="D68" s="576">
        <v>2900</v>
      </c>
    </row>
    <row r="69" spans="1:4" ht="13.5" customHeight="1" thickBot="1">
      <c r="A69" s="32"/>
      <c r="B69" s="33">
        <v>3</v>
      </c>
      <c r="C69" s="590" t="s">
        <v>35</v>
      </c>
      <c r="D69" s="594"/>
    </row>
    <row r="70" spans="1:4" ht="13.5" customHeight="1" thickBot="1">
      <c r="A70" s="24">
        <v>13</v>
      </c>
      <c r="B70" s="25"/>
      <c r="C70" s="565" t="s">
        <v>102</v>
      </c>
      <c r="D70" s="578">
        <f>SUM(D71:D73)</f>
        <v>121062</v>
      </c>
    </row>
    <row r="71" spans="1:4" ht="13.5" customHeight="1">
      <c r="A71" s="60"/>
      <c r="B71" s="61">
        <v>1</v>
      </c>
      <c r="C71" s="589" t="s">
        <v>81</v>
      </c>
      <c r="D71" s="593">
        <v>22962</v>
      </c>
    </row>
    <row r="72" spans="1:4" ht="13.5" customHeight="1">
      <c r="A72" s="28"/>
      <c r="B72" s="29">
        <v>2</v>
      </c>
      <c r="C72" s="567" t="s">
        <v>82</v>
      </c>
      <c r="D72" s="576">
        <v>98000</v>
      </c>
    </row>
    <row r="73" spans="1:4" ht="13.5" customHeight="1" thickBot="1">
      <c r="A73" s="100"/>
      <c r="B73" s="95">
        <v>3</v>
      </c>
      <c r="C73" s="569" t="s">
        <v>524</v>
      </c>
      <c r="D73" s="595">
        <v>100</v>
      </c>
    </row>
    <row r="74" spans="1:4" ht="13.5" customHeight="1" thickBot="1">
      <c r="A74" s="24">
        <v>14</v>
      </c>
      <c r="B74" s="25"/>
      <c r="C74" s="565" t="s">
        <v>103</v>
      </c>
      <c r="D74" s="596">
        <v>1200</v>
      </c>
    </row>
    <row r="75" spans="1:4" ht="13.5" customHeight="1" thickBot="1">
      <c r="A75" s="24">
        <v>15</v>
      </c>
      <c r="B75" s="25"/>
      <c r="C75" s="565" t="s">
        <v>104</v>
      </c>
      <c r="D75" s="578">
        <f>SUM(D84+D83+D76)</f>
        <v>46545</v>
      </c>
    </row>
    <row r="76" spans="1:4" ht="13.5" customHeight="1">
      <c r="A76" s="611"/>
      <c r="B76" s="612">
        <v>1</v>
      </c>
      <c r="C76" s="613" t="s">
        <v>404</v>
      </c>
      <c r="D76" s="614">
        <f>SUM(D77:D82)</f>
        <v>46545</v>
      </c>
    </row>
    <row r="77" spans="1:4" ht="13.5" customHeight="1">
      <c r="A77" s="60"/>
      <c r="B77" s="607"/>
      <c r="C77" s="589" t="s">
        <v>405</v>
      </c>
      <c r="D77" s="597">
        <v>21358</v>
      </c>
    </row>
    <row r="78" spans="1:4" ht="13.5" customHeight="1">
      <c r="A78" s="28"/>
      <c r="B78" s="29"/>
      <c r="C78" s="567" t="s">
        <v>121</v>
      </c>
      <c r="D78" s="598">
        <v>80</v>
      </c>
    </row>
    <row r="79" spans="1:4" ht="13.5" customHeight="1">
      <c r="A79" s="28"/>
      <c r="B79" s="29"/>
      <c r="C79" s="567" t="s">
        <v>122</v>
      </c>
      <c r="D79" s="598">
        <v>403</v>
      </c>
    </row>
    <row r="80" spans="1:4" ht="13.5" customHeight="1">
      <c r="A80" s="28"/>
      <c r="B80" s="29"/>
      <c r="C80" s="567" t="s">
        <v>400</v>
      </c>
      <c r="D80" s="598">
        <v>17895</v>
      </c>
    </row>
    <row r="81" spans="1:4" ht="13.5" customHeight="1">
      <c r="A81" s="28"/>
      <c r="B81" s="29"/>
      <c r="C81" s="567" t="s">
        <v>401</v>
      </c>
      <c r="D81" s="598">
        <v>5142</v>
      </c>
    </row>
    <row r="82" spans="1:4" ht="13.5" customHeight="1">
      <c r="A82" s="28"/>
      <c r="B82" s="29"/>
      <c r="C82" s="567" t="s">
        <v>400</v>
      </c>
      <c r="D82" s="598">
        <v>1667</v>
      </c>
    </row>
    <row r="83" spans="1:4" ht="13.5" customHeight="1">
      <c r="A83" s="28"/>
      <c r="B83" s="29">
        <v>2</v>
      </c>
      <c r="C83" s="567" t="s">
        <v>123</v>
      </c>
      <c r="D83" s="598"/>
    </row>
    <row r="84" spans="1:4" ht="13.5" customHeight="1" thickBot="1">
      <c r="A84" s="100"/>
      <c r="B84" s="95">
        <v>3</v>
      </c>
      <c r="C84" s="569" t="s">
        <v>124</v>
      </c>
      <c r="D84" s="608"/>
    </row>
    <row r="85" spans="1:4" ht="13.5" customHeight="1" thickBot="1">
      <c r="A85" s="24">
        <v>16</v>
      </c>
      <c r="B85" s="25"/>
      <c r="C85" s="565" t="s">
        <v>36</v>
      </c>
      <c r="D85" s="578"/>
    </row>
    <row r="86" spans="1:4" ht="13.5" thickBot="1">
      <c r="A86" s="123"/>
      <c r="B86" s="124"/>
      <c r="C86" s="592" t="s">
        <v>37</v>
      </c>
      <c r="D86" s="600">
        <f>SUM(D58+D66+D70+D74+D75+D85)</f>
        <v>1478834</v>
      </c>
    </row>
  </sheetData>
  <mergeCells count="14">
    <mergeCell ref="A50:D50"/>
    <mergeCell ref="A51:D51"/>
    <mergeCell ref="B4:D4"/>
    <mergeCell ref="A54:A55"/>
    <mergeCell ref="B54:B55"/>
    <mergeCell ref="C54:C55"/>
    <mergeCell ref="D54:D55"/>
    <mergeCell ref="D7:D8"/>
    <mergeCell ref="B5:D5"/>
    <mergeCell ref="C3:D3"/>
    <mergeCell ref="C49:D49"/>
    <mergeCell ref="A7:A8"/>
    <mergeCell ref="B7:B8"/>
    <mergeCell ref="C7:C8"/>
  </mergeCells>
  <printOptions/>
  <pageMargins left="0.5905511811023623" right="0" top="0.7874015748031497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D7" sqref="D7"/>
    </sheetView>
  </sheetViews>
  <sheetFormatPr defaultColWidth="9.140625" defaultRowHeight="12.75"/>
  <cols>
    <col min="1" max="1" width="12.00390625" style="0" customWidth="1"/>
    <col min="2" max="2" width="11.140625" style="0" customWidth="1"/>
    <col min="3" max="3" width="39.57421875" style="0" customWidth="1"/>
    <col min="4" max="4" width="15.140625" style="0" customWidth="1"/>
  </cols>
  <sheetData>
    <row r="1" spans="1:4" ht="16.5" thickBot="1">
      <c r="A1" s="1"/>
      <c r="B1" s="2"/>
      <c r="C1" s="2"/>
      <c r="D1" s="3" t="s">
        <v>50</v>
      </c>
    </row>
    <row r="2" spans="1:4" ht="15.75">
      <c r="A2" s="4" t="s">
        <v>1</v>
      </c>
      <c r="B2" s="5"/>
      <c r="C2" s="73" t="s">
        <v>51</v>
      </c>
      <c r="D2" s="75" t="s">
        <v>52</v>
      </c>
    </row>
    <row r="3" spans="1:4" ht="13.5" thickBot="1">
      <c r="A3" s="7" t="s">
        <v>4</v>
      </c>
      <c r="B3" s="8"/>
      <c r="C3" s="9" t="s">
        <v>5</v>
      </c>
      <c r="D3" s="10" t="s">
        <v>55</v>
      </c>
    </row>
    <row r="4" spans="1:4" ht="14.25" thickBot="1">
      <c r="A4" s="11"/>
      <c r="B4" s="11"/>
      <c r="C4" s="11"/>
      <c r="D4" s="12" t="s">
        <v>7</v>
      </c>
    </row>
    <row r="5" spans="1:4" ht="24.75" customHeight="1">
      <c r="A5" s="13" t="s">
        <v>8</v>
      </c>
      <c r="B5" s="14" t="s">
        <v>9</v>
      </c>
      <c r="C5" s="841" t="s">
        <v>10</v>
      </c>
      <c r="D5" s="843" t="s">
        <v>229</v>
      </c>
    </row>
    <row r="6" spans="1:4" ht="15" customHeight="1" thickBot="1">
      <c r="A6" s="15" t="s">
        <v>11</v>
      </c>
      <c r="B6" s="16"/>
      <c r="C6" s="842"/>
      <c r="D6" s="835"/>
    </row>
    <row r="7" spans="1:4" ht="15" customHeight="1" thickBot="1">
      <c r="A7" s="17">
        <v>1</v>
      </c>
      <c r="B7" s="18">
        <v>2</v>
      </c>
      <c r="C7" s="18">
        <v>3</v>
      </c>
      <c r="D7" s="19">
        <v>4</v>
      </c>
    </row>
    <row r="8" spans="1:4" ht="15" customHeight="1" thickBot="1">
      <c r="A8" s="20"/>
      <c r="B8" s="21"/>
      <c r="C8" s="22" t="s">
        <v>12</v>
      </c>
      <c r="D8" s="23"/>
    </row>
    <row r="9" spans="1:4" ht="15" customHeight="1" thickBot="1">
      <c r="A9" s="24">
        <v>1</v>
      </c>
      <c r="B9" s="25"/>
      <c r="C9" s="26" t="s">
        <v>13</v>
      </c>
      <c r="D9" s="27"/>
    </row>
    <row r="10" spans="1:4" ht="15" customHeight="1">
      <c r="A10" s="28"/>
      <c r="B10" s="29">
        <v>1</v>
      </c>
      <c r="C10" s="30" t="s">
        <v>14</v>
      </c>
      <c r="D10" s="31"/>
    </row>
    <row r="11" spans="1:4" ht="15" customHeight="1" thickBot="1">
      <c r="A11" s="32"/>
      <c r="B11" s="33">
        <v>2</v>
      </c>
      <c r="C11" s="34" t="s">
        <v>15</v>
      </c>
      <c r="D11" s="35"/>
    </row>
    <row r="12" spans="1:4" ht="15" customHeight="1" thickBot="1">
      <c r="A12" s="36">
        <v>3</v>
      </c>
      <c r="B12" s="37">
        <v>1</v>
      </c>
      <c r="C12" s="38" t="s">
        <v>16</v>
      </c>
      <c r="D12" s="39"/>
    </row>
    <row r="13" spans="1:4" ht="15" customHeight="1" thickBot="1">
      <c r="A13" s="36"/>
      <c r="B13" s="37">
        <v>2</v>
      </c>
      <c r="C13" s="38" t="s">
        <v>39</v>
      </c>
      <c r="D13" s="39"/>
    </row>
    <row r="14" spans="1:4" ht="15" customHeight="1" thickBot="1">
      <c r="A14" s="24">
        <v>5</v>
      </c>
      <c r="B14" s="25"/>
      <c r="C14" s="26" t="s">
        <v>17</v>
      </c>
      <c r="D14" s="40"/>
    </row>
    <row r="15" spans="1:4" ht="15" customHeight="1">
      <c r="A15" s="28"/>
      <c r="B15" s="29">
        <v>1</v>
      </c>
      <c r="C15" s="30" t="s">
        <v>53</v>
      </c>
      <c r="D15" s="31"/>
    </row>
    <row r="16" spans="1:4" ht="15" customHeight="1" thickBot="1">
      <c r="A16" s="32"/>
      <c r="B16" s="33">
        <v>2</v>
      </c>
      <c r="C16" s="34" t="s">
        <v>54</v>
      </c>
      <c r="D16" s="35"/>
    </row>
    <row r="17" spans="1:4" ht="15" customHeight="1" thickBot="1">
      <c r="A17" s="24">
        <v>9</v>
      </c>
      <c r="B17" s="45"/>
      <c r="C17" s="26" t="s">
        <v>19</v>
      </c>
      <c r="D17" s="27">
        <f>D18+D19</f>
        <v>0</v>
      </c>
    </row>
    <row r="18" spans="1:4" ht="15" customHeight="1" thickBot="1">
      <c r="A18" s="46"/>
      <c r="B18" s="47">
        <v>1</v>
      </c>
      <c r="C18" s="48" t="s">
        <v>20</v>
      </c>
      <c r="D18" s="49"/>
    </row>
    <row r="19" spans="1:4" ht="15" customHeight="1" thickBot="1">
      <c r="A19" s="46"/>
      <c r="B19" s="47">
        <v>2</v>
      </c>
      <c r="C19" s="48" t="s">
        <v>21</v>
      </c>
      <c r="D19" s="49"/>
    </row>
    <row r="20" spans="1:4" ht="15" customHeight="1" thickBot="1">
      <c r="A20" s="36">
        <v>10</v>
      </c>
      <c r="B20" s="50">
        <v>1</v>
      </c>
      <c r="C20" s="38" t="s">
        <v>22</v>
      </c>
      <c r="D20" s="39">
        <v>640</v>
      </c>
    </row>
    <row r="21" spans="1:4" ht="15" customHeight="1" thickBot="1">
      <c r="A21" s="51"/>
      <c r="B21" s="52"/>
      <c r="C21" s="53" t="s">
        <v>23</v>
      </c>
      <c r="D21" s="54">
        <f>D9+D12+D14+D17+D20</f>
        <v>640</v>
      </c>
    </row>
    <row r="22" spans="1:4" ht="15" customHeight="1" thickBot="1">
      <c r="A22" s="55"/>
      <c r="B22" s="56"/>
      <c r="C22" s="57"/>
      <c r="D22" s="58"/>
    </row>
    <row r="23" spans="1:4" ht="15" customHeight="1" thickBot="1">
      <c r="A23" s="20"/>
      <c r="B23" s="21"/>
      <c r="C23" s="22" t="s">
        <v>24</v>
      </c>
      <c r="D23" s="23"/>
    </row>
    <row r="24" spans="1:4" ht="15" customHeight="1" thickBot="1">
      <c r="A24" s="24">
        <v>11</v>
      </c>
      <c r="B24" s="25"/>
      <c r="C24" s="26" t="s">
        <v>25</v>
      </c>
      <c r="D24" s="40">
        <f>SUM(D25:D30)</f>
        <v>640</v>
      </c>
    </row>
    <row r="25" spans="1:4" ht="15" customHeight="1">
      <c r="A25" s="77"/>
      <c r="B25" s="78">
        <v>1</v>
      </c>
      <c r="C25" s="59" t="s">
        <v>26</v>
      </c>
      <c r="D25" s="79"/>
    </row>
    <row r="26" spans="1:4" ht="15" customHeight="1">
      <c r="A26" s="28"/>
      <c r="B26" s="29">
        <v>2</v>
      </c>
      <c r="C26" s="30" t="s">
        <v>27</v>
      </c>
      <c r="D26" s="31"/>
    </row>
    <row r="27" spans="1:4" ht="15" customHeight="1">
      <c r="A27" s="32"/>
      <c r="B27" s="33">
        <v>3</v>
      </c>
      <c r="C27" s="34" t="s">
        <v>28</v>
      </c>
      <c r="D27" s="31">
        <v>640</v>
      </c>
    </row>
    <row r="28" spans="1:4" ht="15" customHeight="1">
      <c r="A28" s="60"/>
      <c r="B28" s="61">
        <v>4</v>
      </c>
      <c r="C28" s="30" t="s">
        <v>29</v>
      </c>
      <c r="D28" s="63"/>
    </row>
    <row r="29" spans="1:4" ht="15" customHeight="1">
      <c r="A29" s="60"/>
      <c r="B29" s="61">
        <v>5</v>
      </c>
      <c r="C29" s="62" t="s">
        <v>30</v>
      </c>
      <c r="D29" s="63"/>
    </row>
    <row r="30" spans="1:4" ht="15" customHeight="1" thickBot="1">
      <c r="A30" s="80"/>
      <c r="B30" s="81">
        <v>6</v>
      </c>
      <c r="C30" s="82" t="s">
        <v>31</v>
      </c>
      <c r="D30" s="83"/>
    </row>
    <row r="31" spans="1:4" ht="15" customHeight="1" thickBot="1">
      <c r="A31" s="24">
        <v>12</v>
      </c>
      <c r="B31" s="25"/>
      <c r="C31" s="26" t="s">
        <v>32</v>
      </c>
      <c r="D31" s="40">
        <f>SUM(D32:D34)</f>
        <v>0</v>
      </c>
    </row>
    <row r="32" spans="1:4" ht="15" customHeight="1">
      <c r="A32" s="28"/>
      <c r="B32" s="29">
        <v>1</v>
      </c>
      <c r="C32" s="30" t="s">
        <v>33</v>
      </c>
      <c r="D32" s="31"/>
    </row>
    <row r="33" spans="1:4" ht="15" customHeight="1">
      <c r="A33" s="28"/>
      <c r="B33" s="29">
        <v>2</v>
      </c>
      <c r="C33" s="30" t="s">
        <v>34</v>
      </c>
      <c r="D33" s="31"/>
    </row>
    <row r="34" spans="1:4" ht="15" customHeight="1" thickBot="1">
      <c r="A34" s="32"/>
      <c r="B34" s="33">
        <v>3</v>
      </c>
      <c r="C34" s="34" t="s">
        <v>35</v>
      </c>
      <c r="D34" s="35"/>
    </row>
    <row r="35" spans="1:4" ht="15" customHeight="1" thickBot="1">
      <c r="A35" s="41">
        <v>16</v>
      </c>
      <c r="B35" s="42"/>
      <c r="C35" s="76" t="s">
        <v>36</v>
      </c>
      <c r="D35" s="44"/>
    </row>
    <row r="36" spans="1:4" ht="15" customHeight="1" thickBot="1">
      <c r="A36" s="64"/>
      <c r="B36" s="65"/>
      <c r="C36" s="53" t="s">
        <v>37</v>
      </c>
      <c r="D36" s="54">
        <f>D24+D31</f>
        <v>640</v>
      </c>
    </row>
    <row r="37" spans="1:4" ht="13.5" thickBot="1">
      <c r="A37" s="66"/>
      <c r="B37" s="67"/>
      <c r="C37" s="67"/>
      <c r="D37" s="67"/>
    </row>
    <row r="38" spans="1:4" ht="13.5" thickBot="1">
      <c r="A38" s="68" t="s">
        <v>38</v>
      </c>
      <c r="B38" s="69"/>
      <c r="C38" s="70"/>
      <c r="D38" s="71"/>
    </row>
  </sheetData>
  <mergeCells count="2">
    <mergeCell ref="C5:C6"/>
    <mergeCell ref="D5:D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B16" sqref="B16"/>
    </sheetView>
  </sheetViews>
  <sheetFormatPr defaultColWidth="9.140625" defaultRowHeight="15.75" customHeight="1"/>
  <cols>
    <col min="2" max="2" width="53.8515625" style="0" customWidth="1"/>
    <col min="4" max="4" width="10.57421875" style="0" customWidth="1"/>
  </cols>
  <sheetData>
    <row r="1" spans="1:4" ht="15.75" customHeight="1">
      <c r="A1" s="884" t="s">
        <v>195</v>
      </c>
      <c r="B1" s="884"/>
      <c r="C1" s="881" t="s">
        <v>196</v>
      </c>
      <c r="D1" s="885"/>
    </row>
    <row r="2" spans="1:4" ht="15.75" customHeight="1">
      <c r="A2" s="216"/>
      <c r="B2" s="216"/>
      <c r="C2" s="217"/>
      <c r="D2" s="218"/>
    </row>
    <row r="3" spans="1:4" ht="15.75" customHeight="1">
      <c r="A3" s="216"/>
      <c r="B3" s="216"/>
      <c r="C3" s="217"/>
      <c r="D3" s="218"/>
    </row>
    <row r="4" spans="1:4" ht="15.75" customHeight="1">
      <c r="A4" s="881" t="s">
        <v>197</v>
      </c>
      <c r="B4" s="881"/>
      <c r="C4" s="881"/>
      <c r="D4" s="881"/>
    </row>
    <row r="5" spans="1:4" ht="15.75" customHeight="1">
      <c r="A5" s="881" t="s">
        <v>198</v>
      </c>
      <c r="B5" s="881"/>
      <c r="C5" s="881"/>
      <c r="D5" s="881"/>
    </row>
    <row r="6" spans="1:4" ht="15.75" customHeight="1">
      <c r="A6" s="881" t="s">
        <v>199</v>
      </c>
      <c r="B6" s="881"/>
      <c r="C6" s="881"/>
      <c r="D6" s="881"/>
    </row>
    <row r="7" spans="1:4" ht="15.75" customHeight="1">
      <c r="A7" s="217"/>
      <c r="B7" s="217"/>
      <c r="C7" s="217"/>
      <c r="D7" s="217"/>
    </row>
    <row r="8" spans="1:4" ht="15.75" customHeight="1" thickBot="1">
      <c r="A8" s="129"/>
      <c r="B8" s="129"/>
      <c r="C8" s="219"/>
      <c r="D8" s="220"/>
    </row>
    <row r="9" spans="1:4" ht="15.75" customHeight="1">
      <c r="A9" s="221" t="s">
        <v>200</v>
      </c>
      <c r="B9" s="222" t="s">
        <v>201</v>
      </c>
      <c r="C9" s="132" t="s">
        <v>202</v>
      </c>
      <c r="D9" s="882" t="s">
        <v>223</v>
      </c>
    </row>
    <row r="10" spans="1:4" ht="21.75" customHeight="1" thickBot="1">
      <c r="A10" s="223" t="s">
        <v>204</v>
      </c>
      <c r="B10" s="224" t="s">
        <v>205</v>
      </c>
      <c r="C10" s="225" t="s">
        <v>206</v>
      </c>
      <c r="D10" s="883"/>
    </row>
    <row r="11" spans="1:4" ht="15.75" customHeight="1">
      <c r="A11" s="822">
        <v>452025</v>
      </c>
      <c r="B11" s="227" t="s">
        <v>207</v>
      </c>
      <c r="C11" s="193"/>
      <c r="D11" s="228">
        <v>2000</v>
      </c>
    </row>
    <row r="12" spans="1:4" ht="15.75" customHeight="1">
      <c r="A12" s="847">
        <v>751153</v>
      </c>
      <c r="B12" s="227" t="s">
        <v>667</v>
      </c>
      <c r="C12" s="193"/>
      <c r="D12" s="228">
        <v>580</v>
      </c>
    </row>
    <row r="13" spans="1:4" ht="15.75" customHeight="1">
      <c r="A13" s="226"/>
      <c r="B13" s="227" t="s">
        <v>668</v>
      </c>
      <c r="C13" s="193"/>
      <c r="D13" s="228">
        <v>320</v>
      </c>
    </row>
    <row r="14" spans="1:4" ht="15.75" customHeight="1">
      <c r="A14" s="229" t="s">
        <v>58</v>
      </c>
      <c r="B14" s="230" t="s">
        <v>208</v>
      </c>
      <c r="C14" s="170"/>
      <c r="D14" s="231">
        <f>SUM(D11:D13)</f>
        <v>2900</v>
      </c>
    </row>
    <row r="15" spans="1:4" ht="15.75" customHeight="1">
      <c r="A15" s="229"/>
      <c r="B15" s="230"/>
      <c r="C15" s="170"/>
      <c r="D15" s="231"/>
    </row>
    <row r="16" spans="1:4" ht="15.75" customHeight="1">
      <c r="A16" s="232">
        <v>901116</v>
      </c>
      <c r="B16" s="233" t="s">
        <v>209</v>
      </c>
      <c r="C16" s="170" t="s">
        <v>210</v>
      </c>
      <c r="D16" s="234">
        <v>2330</v>
      </c>
    </row>
    <row r="17" spans="1:4" ht="15.75" customHeight="1">
      <c r="A17" s="229" t="s">
        <v>59</v>
      </c>
      <c r="B17" s="230" t="s">
        <v>211</v>
      </c>
      <c r="C17" s="150"/>
      <c r="D17" s="231">
        <f>SUM(D16)</f>
        <v>2330</v>
      </c>
    </row>
    <row r="18" spans="1:4" ht="15.75" customHeight="1">
      <c r="A18" s="229"/>
      <c r="B18" s="230"/>
      <c r="C18" s="150"/>
      <c r="D18" s="231"/>
    </row>
    <row r="19" spans="1:4" ht="15.75" customHeight="1">
      <c r="A19" s="229" t="s">
        <v>60</v>
      </c>
      <c r="B19" s="235" t="s">
        <v>212</v>
      </c>
      <c r="C19" s="150"/>
      <c r="D19" s="231">
        <v>1200</v>
      </c>
    </row>
    <row r="20" spans="1:4" ht="15.75" customHeight="1">
      <c r="A20" s="229"/>
      <c r="B20" s="235"/>
      <c r="C20" s="150"/>
      <c r="D20" s="231"/>
    </row>
    <row r="21" spans="1:4" ht="15.75" customHeight="1">
      <c r="A21" s="229" t="s">
        <v>61</v>
      </c>
      <c r="B21" s="235" t="s">
        <v>213</v>
      </c>
      <c r="C21" s="170"/>
      <c r="D21" s="231">
        <f>SUM(D22:D27)</f>
        <v>46545</v>
      </c>
    </row>
    <row r="22" spans="1:4" ht="15.75" customHeight="1">
      <c r="A22" s="229"/>
      <c r="B22" s="233" t="s">
        <v>214</v>
      </c>
      <c r="C22" s="170"/>
      <c r="D22" s="234">
        <v>21358</v>
      </c>
    </row>
    <row r="23" spans="1:4" ht="15.75" customHeight="1">
      <c r="A23" s="229"/>
      <c r="B23" s="233" t="s">
        <v>215</v>
      </c>
      <c r="C23" s="233"/>
      <c r="D23" s="236">
        <v>80</v>
      </c>
    </row>
    <row r="24" spans="1:4" ht="15.75" customHeight="1">
      <c r="A24" s="229"/>
      <c r="B24" s="233" t="s">
        <v>216</v>
      </c>
      <c r="C24" s="233"/>
      <c r="D24" s="236">
        <v>403</v>
      </c>
    </row>
    <row r="25" spans="1:4" ht="15.75" customHeight="1">
      <c r="A25" s="229"/>
      <c r="B25" s="233" t="s">
        <v>217</v>
      </c>
      <c r="C25" s="170" t="s">
        <v>218</v>
      </c>
      <c r="D25" s="236">
        <v>17895</v>
      </c>
    </row>
    <row r="26" spans="1:4" ht="15.75" customHeight="1">
      <c r="A26" s="229"/>
      <c r="B26" s="233" t="s">
        <v>219</v>
      </c>
      <c r="C26" s="170"/>
      <c r="D26" s="236">
        <v>5142</v>
      </c>
    </row>
    <row r="27" spans="1:4" ht="15.75" customHeight="1">
      <c r="A27" s="229"/>
      <c r="B27" s="233" t="s">
        <v>217</v>
      </c>
      <c r="C27" s="170"/>
      <c r="D27" s="236">
        <v>1667</v>
      </c>
    </row>
    <row r="28" spans="1:4" ht="15.75" customHeight="1">
      <c r="A28" s="229"/>
      <c r="B28" s="230"/>
      <c r="C28" s="170"/>
      <c r="D28" s="237"/>
    </row>
    <row r="29" spans="1:4" ht="15.75" customHeight="1">
      <c r="A29" s="229" t="s">
        <v>63</v>
      </c>
      <c r="B29" s="230" t="s">
        <v>220</v>
      </c>
      <c r="C29" s="150"/>
      <c r="D29" s="231"/>
    </row>
    <row r="30" spans="1:4" ht="15.75" customHeight="1">
      <c r="A30" s="229"/>
      <c r="B30" s="230"/>
      <c r="C30" s="150"/>
      <c r="D30" s="231"/>
    </row>
    <row r="31" spans="1:4" ht="15.75" customHeight="1">
      <c r="A31" s="229" t="s">
        <v>65</v>
      </c>
      <c r="B31" s="230" t="s">
        <v>221</v>
      </c>
      <c r="C31" s="150"/>
      <c r="D31" s="231"/>
    </row>
    <row r="32" spans="1:4" ht="15.75" customHeight="1" thickBot="1">
      <c r="A32" s="238"/>
      <c r="B32" s="239"/>
      <c r="C32" s="133"/>
      <c r="D32" s="240"/>
    </row>
    <row r="33" spans="1:4" ht="15.75" customHeight="1" thickBot="1">
      <c r="A33" s="241"/>
      <c r="B33" s="242" t="s">
        <v>222</v>
      </c>
      <c r="C33" s="188"/>
      <c r="D33" s="243">
        <f>SUM(D14+D17+D19+D21+D29+D31)</f>
        <v>52975</v>
      </c>
    </row>
  </sheetData>
  <mergeCells count="6">
    <mergeCell ref="A6:D6"/>
    <mergeCell ref="D9:D10"/>
    <mergeCell ref="A1:B1"/>
    <mergeCell ref="C1:D1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K12" sqref="K12"/>
    </sheetView>
  </sheetViews>
  <sheetFormatPr defaultColWidth="9.140625" defaultRowHeight="12.75"/>
  <cols>
    <col min="4" max="4" width="14.7109375" style="0" customWidth="1"/>
  </cols>
  <sheetData>
    <row r="1" spans="1:9" ht="12.75">
      <c r="A1" s="126" t="s">
        <v>127</v>
      </c>
      <c r="B1" s="126"/>
      <c r="C1" s="126"/>
      <c r="D1" s="126"/>
      <c r="E1" s="127"/>
      <c r="F1" s="127"/>
      <c r="G1" s="831" t="s">
        <v>128</v>
      </c>
      <c r="H1" s="831"/>
      <c r="I1" s="831"/>
    </row>
    <row r="2" spans="1:8" ht="12.75">
      <c r="A2" s="126" t="s">
        <v>129</v>
      </c>
      <c r="B2" s="126"/>
      <c r="C2" s="126"/>
      <c r="D2" s="126"/>
      <c r="E2" s="127"/>
      <c r="F2" s="127"/>
      <c r="G2" s="127"/>
      <c r="H2" s="127"/>
    </row>
    <row r="3" spans="1:9" ht="13.5" thickBot="1">
      <c r="A3" s="832" t="s">
        <v>130</v>
      </c>
      <c r="B3" s="832"/>
      <c r="C3" s="832"/>
      <c r="D3" s="832"/>
      <c r="E3" s="832"/>
      <c r="F3" s="832"/>
      <c r="G3" s="832"/>
      <c r="I3" s="130">
        <v>39127</v>
      </c>
    </row>
    <row r="4" spans="1:9" ht="12.75">
      <c r="A4" s="131"/>
      <c r="B4" s="132"/>
      <c r="C4" s="132"/>
      <c r="D4" s="132"/>
      <c r="E4" s="833" t="s">
        <v>131</v>
      </c>
      <c r="F4" s="834"/>
      <c r="G4" s="834"/>
      <c r="H4" s="834"/>
      <c r="I4" s="823"/>
    </row>
    <row r="5" spans="1:9" ht="12.75">
      <c r="A5" s="824" t="s">
        <v>132</v>
      </c>
      <c r="B5" s="832"/>
      <c r="C5" s="832"/>
      <c r="D5" s="832"/>
      <c r="E5" s="133" t="s">
        <v>133</v>
      </c>
      <c r="F5" s="129" t="s">
        <v>134</v>
      </c>
      <c r="G5" s="133" t="s">
        <v>135</v>
      </c>
      <c r="H5" s="134" t="s">
        <v>136</v>
      </c>
      <c r="I5" s="135" t="s">
        <v>137</v>
      </c>
    </row>
    <row r="6" spans="1:9" ht="24.75" thickBot="1">
      <c r="A6" s="136"/>
      <c r="B6" s="137"/>
      <c r="C6" s="137"/>
      <c r="D6" s="137"/>
      <c r="E6" s="138" t="s">
        <v>138</v>
      </c>
      <c r="F6" s="139" t="s">
        <v>139</v>
      </c>
      <c r="G6" s="138" t="s">
        <v>140</v>
      </c>
      <c r="H6" s="140" t="s">
        <v>141</v>
      </c>
      <c r="I6" s="141" t="s">
        <v>142</v>
      </c>
    </row>
    <row r="7" spans="1:9" ht="12.75">
      <c r="A7" s="142" t="s">
        <v>143</v>
      </c>
      <c r="B7" s="143"/>
      <c r="C7" s="143"/>
      <c r="D7" s="143"/>
      <c r="E7" s="144"/>
      <c r="F7" s="144"/>
      <c r="G7" s="144"/>
      <c r="H7" s="145"/>
      <c r="I7" s="146"/>
    </row>
    <row r="8" spans="1:9" s="153" customFormat="1" ht="12.75">
      <c r="A8" s="147" t="s">
        <v>144</v>
      </c>
      <c r="B8" s="148"/>
      <c r="C8" s="148"/>
      <c r="D8" s="149"/>
      <c r="E8" s="150">
        <v>1</v>
      </c>
      <c r="F8" s="150"/>
      <c r="G8" s="150"/>
      <c r="H8" s="151">
        <f aca="true" t="shared" si="0" ref="H8:H16">SUM(E8:G8)</f>
        <v>1</v>
      </c>
      <c r="I8" s="152"/>
    </row>
    <row r="9" spans="1:9" ht="12.75">
      <c r="A9" s="154" t="s">
        <v>145</v>
      </c>
      <c r="B9" s="155"/>
      <c r="C9" s="155"/>
      <c r="D9" s="156"/>
      <c r="E9" s="157">
        <v>2</v>
      </c>
      <c r="F9" s="157"/>
      <c r="G9" s="157"/>
      <c r="H9" s="158">
        <f t="shared" si="0"/>
        <v>2</v>
      </c>
      <c r="I9" s="159"/>
    </row>
    <row r="10" spans="1:9" ht="12.75">
      <c r="A10" s="160" t="s">
        <v>146</v>
      </c>
      <c r="B10" s="127"/>
      <c r="C10" s="127"/>
      <c r="D10" s="127"/>
      <c r="E10" s="157">
        <v>4</v>
      </c>
      <c r="F10" s="157"/>
      <c r="G10" s="157"/>
      <c r="H10" s="158">
        <f t="shared" si="0"/>
        <v>4</v>
      </c>
      <c r="I10" s="159"/>
    </row>
    <row r="11" spans="1:9" ht="12.75">
      <c r="A11" s="154" t="s">
        <v>147</v>
      </c>
      <c r="B11" s="155"/>
      <c r="C11" s="155"/>
      <c r="D11" s="155"/>
      <c r="E11" s="157">
        <v>31</v>
      </c>
      <c r="F11" s="157"/>
      <c r="G11" s="157"/>
      <c r="H11" s="158">
        <f t="shared" si="0"/>
        <v>31</v>
      </c>
      <c r="I11" s="159"/>
    </row>
    <row r="12" spans="1:9" ht="12.75">
      <c r="A12" s="161" t="s">
        <v>148</v>
      </c>
      <c r="B12" s="162"/>
      <c r="C12" s="162"/>
      <c r="D12" s="162"/>
      <c r="E12" s="163">
        <f>SUM(E9:E11)</f>
        <v>37</v>
      </c>
      <c r="F12" s="163"/>
      <c r="G12" s="163"/>
      <c r="H12" s="164">
        <f t="shared" si="0"/>
        <v>37</v>
      </c>
      <c r="I12" s="159"/>
    </row>
    <row r="13" spans="1:9" ht="12.75">
      <c r="A13" s="161" t="s">
        <v>149</v>
      </c>
      <c r="B13" s="165"/>
      <c r="C13" s="162"/>
      <c r="D13" s="166"/>
      <c r="E13" s="163">
        <f>SUM(E14:E16)</f>
        <v>6</v>
      </c>
      <c r="F13" s="163">
        <f>SUM(F14:F16)</f>
        <v>1</v>
      </c>
      <c r="G13" s="167"/>
      <c r="H13" s="164">
        <f t="shared" si="0"/>
        <v>7</v>
      </c>
      <c r="I13" s="159"/>
    </row>
    <row r="14" spans="1:9" ht="12.75">
      <c r="A14" s="154"/>
      <c r="B14" s="155" t="s">
        <v>150</v>
      </c>
      <c r="C14" s="155"/>
      <c r="D14" s="156"/>
      <c r="E14" s="157">
        <v>3</v>
      </c>
      <c r="F14" s="157"/>
      <c r="G14" s="168"/>
      <c r="H14" s="169">
        <f t="shared" si="0"/>
        <v>3</v>
      </c>
      <c r="I14" s="159"/>
    </row>
    <row r="15" spans="1:9" ht="12.75">
      <c r="A15" s="154"/>
      <c r="B15" s="155" t="s">
        <v>151</v>
      </c>
      <c r="C15" s="155"/>
      <c r="D15" s="156"/>
      <c r="E15" s="157">
        <v>1</v>
      </c>
      <c r="F15" s="157">
        <v>1</v>
      </c>
      <c r="G15" s="168"/>
      <c r="H15" s="158">
        <f t="shared" si="0"/>
        <v>2</v>
      </c>
      <c r="I15" s="159"/>
    </row>
    <row r="16" spans="1:9" ht="12.75">
      <c r="A16" s="154" t="s">
        <v>152</v>
      </c>
      <c r="B16" s="155" t="s">
        <v>153</v>
      </c>
      <c r="C16" s="155"/>
      <c r="D16" s="156"/>
      <c r="E16" s="157">
        <v>2</v>
      </c>
      <c r="F16" s="170"/>
      <c r="G16" s="168"/>
      <c r="H16" s="158">
        <f t="shared" si="0"/>
        <v>2</v>
      </c>
      <c r="I16" s="159"/>
    </row>
    <row r="17" spans="1:9" ht="12.75">
      <c r="A17" s="171" t="s">
        <v>154</v>
      </c>
      <c r="B17" s="126"/>
      <c r="C17" s="126"/>
      <c r="D17" s="126"/>
      <c r="E17" s="150">
        <f>SUM(E8+E12+E13)</f>
        <v>44</v>
      </c>
      <c r="F17" s="150">
        <f>SUM(F12+F13)</f>
        <v>1</v>
      </c>
      <c r="G17" s="150">
        <f>SUM(G12+G13)</f>
        <v>0</v>
      </c>
      <c r="H17" s="172">
        <f>SUM(H8+H12+H13)</f>
        <v>45</v>
      </c>
      <c r="I17" s="159"/>
    </row>
    <row r="18" spans="1:9" ht="12.75">
      <c r="A18" s="147" t="s">
        <v>155</v>
      </c>
      <c r="B18" s="148"/>
      <c r="C18" s="148"/>
      <c r="D18" s="149"/>
      <c r="E18" s="168"/>
      <c r="F18" s="168"/>
      <c r="G18" s="168"/>
      <c r="H18" s="158" t="s">
        <v>156</v>
      </c>
      <c r="I18" s="159"/>
    </row>
    <row r="19" spans="1:9" ht="12.75">
      <c r="A19" s="171" t="s">
        <v>157</v>
      </c>
      <c r="B19" s="173" t="s">
        <v>158</v>
      </c>
      <c r="C19" s="128"/>
      <c r="D19" s="128"/>
      <c r="E19" s="157">
        <v>1</v>
      </c>
      <c r="F19" s="168"/>
      <c r="G19" s="168"/>
      <c r="H19" s="158">
        <f aca="true" t="shared" si="1" ref="H19:H29">SUM(E19:G19)</f>
        <v>1</v>
      </c>
      <c r="I19" s="159"/>
    </row>
    <row r="20" spans="1:9" ht="12.75">
      <c r="A20" s="154" t="s">
        <v>159</v>
      </c>
      <c r="B20" s="155"/>
      <c r="C20" s="155" t="s">
        <v>160</v>
      </c>
      <c r="D20" s="174"/>
      <c r="E20" s="157">
        <v>12</v>
      </c>
      <c r="F20" s="168"/>
      <c r="G20" s="157"/>
      <c r="H20" s="158">
        <f t="shared" si="1"/>
        <v>12</v>
      </c>
      <c r="I20" s="159"/>
    </row>
    <row r="21" spans="1:9" ht="12.75">
      <c r="A21" s="160"/>
      <c r="B21" s="127"/>
      <c r="C21" s="127" t="s">
        <v>161</v>
      </c>
      <c r="D21" s="175"/>
      <c r="E21" s="157">
        <v>4</v>
      </c>
      <c r="F21" s="168"/>
      <c r="G21" s="157"/>
      <c r="H21" s="176">
        <f t="shared" si="1"/>
        <v>4</v>
      </c>
      <c r="I21" s="159"/>
    </row>
    <row r="22" spans="1:9" ht="12.75">
      <c r="A22" s="154"/>
      <c r="B22" s="155"/>
      <c r="C22" s="155" t="s">
        <v>162</v>
      </c>
      <c r="D22" s="156"/>
      <c r="E22" s="177">
        <v>2</v>
      </c>
      <c r="F22" s="178"/>
      <c r="G22" s="178"/>
      <c r="H22" s="176">
        <f t="shared" si="1"/>
        <v>2</v>
      </c>
      <c r="I22" s="159"/>
    </row>
    <row r="23" spans="1:9" ht="12.75">
      <c r="A23" s="160"/>
      <c r="B23" s="127"/>
      <c r="C23" s="173" t="s">
        <v>163</v>
      </c>
      <c r="D23" s="175"/>
      <c r="E23" s="157">
        <v>6</v>
      </c>
      <c r="F23" s="168"/>
      <c r="G23" s="157"/>
      <c r="H23" s="176">
        <f t="shared" si="1"/>
        <v>6</v>
      </c>
      <c r="I23" s="159"/>
    </row>
    <row r="24" spans="1:9" ht="12.75">
      <c r="A24" s="154" t="s">
        <v>164</v>
      </c>
      <c r="B24" s="155"/>
      <c r="C24" s="876" t="s">
        <v>165</v>
      </c>
      <c r="D24" s="877"/>
      <c r="E24" s="157">
        <v>4</v>
      </c>
      <c r="F24" s="157"/>
      <c r="G24" s="157"/>
      <c r="H24" s="176">
        <f t="shared" si="1"/>
        <v>4</v>
      </c>
      <c r="I24" s="159"/>
    </row>
    <row r="25" spans="1:9" ht="12.75">
      <c r="A25" s="171" t="s">
        <v>166</v>
      </c>
      <c r="B25" s="127"/>
      <c r="C25" s="175"/>
      <c r="D25" s="175"/>
      <c r="E25" s="150">
        <f>SUM(E19:E24)</f>
        <v>29</v>
      </c>
      <c r="F25" s="150">
        <f>SUM(F19:F24)</f>
        <v>0</v>
      </c>
      <c r="G25" s="150">
        <f>SUM(G19:G24)</f>
        <v>0</v>
      </c>
      <c r="H25" s="164">
        <f t="shared" si="1"/>
        <v>29</v>
      </c>
      <c r="I25" s="159"/>
    </row>
    <row r="26" spans="1:9" ht="13.5" thickBot="1">
      <c r="A26" s="179" t="s">
        <v>167</v>
      </c>
      <c r="B26" s="180"/>
      <c r="C26" s="180"/>
      <c r="D26" s="181"/>
      <c r="E26" s="182">
        <v>4</v>
      </c>
      <c r="F26" s="183"/>
      <c r="G26" s="183"/>
      <c r="H26" s="184">
        <f t="shared" si="1"/>
        <v>4</v>
      </c>
      <c r="I26" s="185"/>
    </row>
    <row r="27" spans="1:9" ht="13.5" thickBot="1">
      <c r="A27" s="186" t="s">
        <v>168</v>
      </c>
      <c r="B27" s="187"/>
      <c r="C27" s="187"/>
      <c r="D27" s="187"/>
      <c r="E27" s="188">
        <f>SUM(E17+E25+E26)</f>
        <v>77</v>
      </c>
      <c r="F27" s="188">
        <f>SUM(F17+F25+F26)</f>
        <v>1</v>
      </c>
      <c r="G27" s="188">
        <f>SUM(G17+G25+G26)</f>
        <v>0</v>
      </c>
      <c r="H27" s="189">
        <f t="shared" si="1"/>
        <v>78</v>
      </c>
      <c r="I27" s="190"/>
    </row>
    <row r="28" spans="1:9" ht="12.75">
      <c r="A28" s="191" t="s">
        <v>169</v>
      </c>
      <c r="B28" s="192"/>
      <c r="C28" s="192"/>
      <c r="D28" s="192"/>
      <c r="E28" s="193">
        <v>24</v>
      </c>
      <c r="F28" s="193"/>
      <c r="G28" s="193"/>
      <c r="H28" s="194">
        <f t="shared" si="1"/>
        <v>24</v>
      </c>
      <c r="I28" s="195"/>
    </row>
    <row r="29" spans="1:9" ht="13.5" thickBot="1">
      <c r="A29" s="196" t="s">
        <v>170</v>
      </c>
      <c r="B29" s="197"/>
      <c r="C29" s="197"/>
      <c r="D29" s="197"/>
      <c r="E29" s="198">
        <v>19</v>
      </c>
      <c r="F29" s="198"/>
      <c r="G29" s="198"/>
      <c r="H29" s="199">
        <f t="shared" si="1"/>
        <v>19</v>
      </c>
      <c r="I29" s="185"/>
    </row>
    <row r="30" spans="1:9" ht="13.5" thickBot="1">
      <c r="A30" s="186" t="s">
        <v>171</v>
      </c>
      <c r="B30" s="187"/>
      <c r="C30" s="187"/>
      <c r="D30" s="187"/>
      <c r="E30" s="188">
        <f>SUM(E27:E29)</f>
        <v>120</v>
      </c>
      <c r="F30" s="188">
        <f>SUM(F27:F29)</f>
        <v>1</v>
      </c>
      <c r="G30" s="188">
        <f>SUM(G27:G29)</f>
        <v>0</v>
      </c>
      <c r="H30" s="200">
        <f>SUM(H27:H29)</f>
        <v>121</v>
      </c>
      <c r="I30" s="190"/>
    </row>
    <row r="31" spans="1:9" ht="12.75">
      <c r="A31" s="201"/>
      <c r="B31" s="202"/>
      <c r="C31" s="202"/>
      <c r="D31" s="203"/>
      <c r="E31" s="203"/>
      <c r="F31" s="203"/>
      <c r="G31" s="203"/>
      <c r="H31" s="203"/>
      <c r="I31" s="195"/>
    </row>
    <row r="32" spans="1:9" ht="12.75">
      <c r="A32" s="171" t="s">
        <v>172</v>
      </c>
      <c r="B32" s="126"/>
      <c r="C32" s="126"/>
      <c r="D32" s="126"/>
      <c r="E32" s="204"/>
      <c r="F32" s="204"/>
      <c r="G32" s="204"/>
      <c r="H32" s="205" t="s">
        <v>156</v>
      </c>
      <c r="I32" s="159"/>
    </row>
    <row r="33" spans="1:9" ht="12.75">
      <c r="A33" s="154" t="s">
        <v>173</v>
      </c>
      <c r="B33" s="155"/>
      <c r="C33" s="155"/>
      <c r="D33" s="156"/>
      <c r="E33" s="157">
        <v>1</v>
      </c>
      <c r="F33" s="157"/>
      <c r="G33" s="157"/>
      <c r="H33" s="158">
        <f aca="true" t="shared" si="2" ref="H33:H45">SUM(E33:G33)</f>
        <v>1</v>
      </c>
      <c r="I33" s="159"/>
    </row>
    <row r="34" spans="1:9" ht="12.75">
      <c r="A34" s="154" t="s">
        <v>174</v>
      </c>
      <c r="B34" s="155"/>
      <c r="C34" s="155"/>
      <c r="D34" s="156"/>
      <c r="E34" s="157">
        <v>2</v>
      </c>
      <c r="F34" s="157"/>
      <c r="G34" s="157"/>
      <c r="H34" s="158">
        <f t="shared" si="2"/>
        <v>2</v>
      </c>
      <c r="I34" s="159"/>
    </row>
    <row r="35" spans="1:9" ht="12.75">
      <c r="A35" s="154" t="s">
        <v>175</v>
      </c>
      <c r="B35" s="155"/>
      <c r="C35" s="155"/>
      <c r="D35" s="156"/>
      <c r="E35" s="157">
        <v>4</v>
      </c>
      <c r="F35" s="157"/>
      <c r="G35" s="157"/>
      <c r="H35" s="158">
        <f t="shared" si="2"/>
        <v>4</v>
      </c>
      <c r="I35" s="159"/>
    </row>
    <row r="36" spans="1:9" ht="12.75">
      <c r="A36" s="154" t="s">
        <v>176</v>
      </c>
      <c r="B36" s="155"/>
      <c r="C36" s="155"/>
      <c r="D36" s="156"/>
      <c r="E36" s="157">
        <v>1</v>
      </c>
      <c r="F36" s="157"/>
      <c r="G36" s="157"/>
      <c r="H36" s="158">
        <f t="shared" si="2"/>
        <v>1</v>
      </c>
      <c r="I36" s="159"/>
    </row>
    <row r="37" spans="1:9" ht="12.75">
      <c r="A37" s="154" t="s">
        <v>177</v>
      </c>
      <c r="B37" s="155"/>
      <c r="C37" s="155"/>
      <c r="D37" s="156"/>
      <c r="E37" s="157">
        <v>28</v>
      </c>
      <c r="F37" s="157"/>
      <c r="G37" s="157"/>
      <c r="H37" s="158">
        <f t="shared" si="2"/>
        <v>28</v>
      </c>
      <c r="I37" s="159"/>
    </row>
    <row r="38" spans="1:9" ht="12.75">
      <c r="A38" s="154" t="s">
        <v>178</v>
      </c>
      <c r="B38" s="155"/>
      <c r="C38" s="155"/>
      <c r="D38" s="156"/>
      <c r="E38" s="157">
        <v>14</v>
      </c>
      <c r="F38" s="157" t="s">
        <v>156</v>
      </c>
      <c r="G38" s="157"/>
      <c r="H38" s="158">
        <f t="shared" si="2"/>
        <v>14</v>
      </c>
      <c r="I38" s="159"/>
    </row>
    <row r="39" spans="1:9" ht="12.75">
      <c r="A39" s="154" t="s">
        <v>179</v>
      </c>
      <c r="B39" s="155"/>
      <c r="C39" s="155"/>
      <c r="D39" s="156"/>
      <c r="E39" s="157">
        <v>1</v>
      </c>
      <c r="F39" s="157"/>
      <c r="G39" s="157"/>
      <c r="H39" s="158">
        <f t="shared" si="2"/>
        <v>1</v>
      </c>
      <c r="I39" s="159"/>
    </row>
    <row r="40" spans="1:9" ht="12.75">
      <c r="A40" s="160" t="s">
        <v>180</v>
      </c>
      <c r="B40" s="127"/>
      <c r="C40" s="127"/>
      <c r="D40" s="127"/>
      <c r="E40" s="157">
        <v>80</v>
      </c>
      <c r="F40" s="157">
        <v>1</v>
      </c>
      <c r="G40" s="157"/>
      <c r="H40" s="158">
        <f t="shared" si="2"/>
        <v>81</v>
      </c>
      <c r="I40" s="159"/>
    </row>
    <row r="41" spans="1:9" ht="12.75">
      <c r="A41" s="154" t="s">
        <v>181</v>
      </c>
      <c r="B41" s="155"/>
      <c r="C41" s="155"/>
      <c r="D41" s="156"/>
      <c r="E41" s="157">
        <v>1</v>
      </c>
      <c r="F41" s="157" t="s">
        <v>156</v>
      </c>
      <c r="G41" s="157"/>
      <c r="H41" s="158">
        <f t="shared" si="2"/>
        <v>1</v>
      </c>
      <c r="I41" s="159"/>
    </row>
    <row r="42" spans="1:9" ht="12.75">
      <c r="A42" s="154" t="s">
        <v>182</v>
      </c>
      <c r="B42" s="155"/>
      <c r="C42" s="155"/>
      <c r="D42" s="156"/>
      <c r="E42" s="157">
        <v>6</v>
      </c>
      <c r="F42" s="157"/>
      <c r="G42" s="157"/>
      <c r="H42" s="158">
        <f t="shared" si="2"/>
        <v>6</v>
      </c>
      <c r="I42" s="159"/>
    </row>
    <row r="43" spans="1:9" ht="12.75">
      <c r="A43" s="160" t="s">
        <v>183</v>
      </c>
      <c r="B43" s="127"/>
      <c r="C43" s="127"/>
      <c r="D43" s="127"/>
      <c r="E43" s="183">
        <v>13</v>
      </c>
      <c r="F43" s="183">
        <v>1</v>
      </c>
      <c r="G43" s="183"/>
      <c r="H43" s="158">
        <f t="shared" si="2"/>
        <v>14</v>
      </c>
      <c r="I43" s="159"/>
    </row>
    <row r="44" spans="1:9" ht="13.5" thickBot="1">
      <c r="A44" s="206" t="s">
        <v>184</v>
      </c>
      <c r="B44" s="180"/>
      <c r="C44" s="180"/>
      <c r="D44" s="181"/>
      <c r="E44" s="183">
        <v>14</v>
      </c>
      <c r="F44" s="183">
        <v>1</v>
      </c>
      <c r="G44" s="183"/>
      <c r="H44" s="207">
        <f t="shared" si="2"/>
        <v>15</v>
      </c>
      <c r="I44" s="185"/>
    </row>
    <row r="45" spans="1:9" ht="13.5" thickBot="1">
      <c r="A45" s="878" t="s">
        <v>185</v>
      </c>
      <c r="B45" s="879"/>
      <c r="C45" s="879"/>
      <c r="D45" s="880"/>
      <c r="E45" s="188">
        <f>SUM(E33:E44)</f>
        <v>165</v>
      </c>
      <c r="F45" s="188">
        <f>SUM(F33:F44)</f>
        <v>3</v>
      </c>
      <c r="G45" s="188">
        <f>SUM(G33:G44)</f>
        <v>0</v>
      </c>
      <c r="H45" s="189">
        <f t="shared" si="2"/>
        <v>168</v>
      </c>
      <c r="I45" s="190">
        <v>3</v>
      </c>
    </row>
    <row r="46" spans="1:9" ht="12.75">
      <c r="A46" s="171" t="s">
        <v>186</v>
      </c>
      <c r="B46" s="126"/>
      <c r="C46" s="126"/>
      <c r="D46" s="126"/>
      <c r="E46" s="208"/>
      <c r="F46" s="208"/>
      <c r="G46" s="208"/>
      <c r="H46" s="127" t="s">
        <v>156</v>
      </c>
      <c r="I46" s="195"/>
    </row>
    <row r="47" spans="1:9" ht="12.75">
      <c r="A47" s="154" t="s">
        <v>173</v>
      </c>
      <c r="B47" s="155"/>
      <c r="C47" s="155"/>
      <c r="D47" s="156"/>
      <c r="E47" s="157">
        <v>1</v>
      </c>
      <c r="F47" s="157"/>
      <c r="G47" s="157"/>
      <c r="H47" s="158">
        <f>SUM(E47:G47)</f>
        <v>1</v>
      </c>
      <c r="I47" s="159"/>
    </row>
    <row r="48" spans="1:9" ht="12.75">
      <c r="A48" s="160" t="s">
        <v>187</v>
      </c>
      <c r="B48" s="127"/>
      <c r="C48" s="127"/>
      <c r="D48" s="127"/>
      <c r="E48" s="183">
        <v>2</v>
      </c>
      <c r="F48" s="183"/>
      <c r="G48" s="183"/>
      <c r="H48" s="207">
        <f>SUM(E48:G48)</f>
        <v>2</v>
      </c>
      <c r="I48" s="159"/>
    </row>
    <row r="49" spans="1:9" ht="12.75">
      <c r="A49" s="154" t="s">
        <v>180</v>
      </c>
      <c r="B49" s="155"/>
      <c r="C49" s="155"/>
      <c r="D49" s="155"/>
      <c r="E49" s="157">
        <v>23</v>
      </c>
      <c r="F49" s="157">
        <v>1</v>
      </c>
      <c r="G49" s="157"/>
      <c r="H49" s="158">
        <f>SUM(E49:G49)</f>
        <v>24</v>
      </c>
      <c r="I49" s="159"/>
    </row>
    <row r="50" spans="1:9" ht="13.5" thickBot="1">
      <c r="A50" s="160" t="s">
        <v>188</v>
      </c>
      <c r="B50" s="127"/>
      <c r="C50" s="127"/>
      <c r="D50" s="127"/>
      <c r="E50" s="209">
        <v>6</v>
      </c>
      <c r="F50" s="209"/>
      <c r="G50" s="209"/>
      <c r="H50" s="210">
        <f>SUM(E50:G50)</f>
        <v>6</v>
      </c>
      <c r="I50" s="185"/>
    </row>
    <row r="51" spans="1:9" ht="13.5" thickBot="1">
      <c r="A51" s="878" t="s">
        <v>189</v>
      </c>
      <c r="B51" s="879"/>
      <c r="C51" s="879"/>
      <c r="D51" s="880"/>
      <c r="E51" s="188">
        <f>SUM(E47:E50)</f>
        <v>32</v>
      </c>
      <c r="F51" s="188">
        <f>SUM(F47:F50)</f>
        <v>1</v>
      </c>
      <c r="G51" s="188">
        <f>SUM(G47:G50)</f>
        <v>0</v>
      </c>
      <c r="H51" s="189">
        <f>SUM(E51:G51)</f>
        <v>33</v>
      </c>
      <c r="I51" s="190">
        <v>2</v>
      </c>
    </row>
    <row r="52" spans="1:9" ht="12.75">
      <c r="A52" s="171" t="s">
        <v>664</v>
      </c>
      <c r="B52" s="126"/>
      <c r="C52" s="126"/>
      <c r="D52" s="126"/>
      <c r="E52" s="208"/>
      <c r="F52" s="208"/>
      <c r="G52" s="208"/>
      <c r="H52" s="127" t="s">
        <v>156</v>
      </c>
      <c r="I52" s="195"/>
    </row>
    <row r="53" spans="1:9" ht="12.75">
      <c r="A53" s="154" t="s">
        <v>173</v>
      </c>
      <c r="B53" s="155"/>
      <c r="C53" s="155"/>
      <c r="D53" s="156"/>
      <c r="E53" s="157">
        <v>1</v>
      </c>
      <c r="F53" s="168"/>
      <c r="G53" s="168"/>
      <c r="H53" s="158">
        <f>SUM(E53:G53)</f>
        <v>1</v>
      </c>
      <c r="I53" s="159"/>
    </row>
    <row r="54" spans="1:9" ht="12.75">
      <c r="A54" s="160" t="s">
        <v>190</v>
      </c>
      <c r="B54" s="127"/>
      <c r="C54" s="127"/>
      <c r="D54" s="127"/>
      <c r="E54" s="157">
        <v>1</v>
      </c>
      <c r="F54" s="168"/>
      <c r="G54" s="168"/>
      <c r="H54" s="158">
        <f>SUM(E54:G54)</f>
        <v>1</v>
      </c>
      <c r="I54" s="159"/>
    </row>
    <row r="55" spans="1:9" ht="12.75">
      <c r="A55" s="154" t="s">
        <v>191</v>
      </c>
      <c r="B55" s="155"/>
      <c r="C55" s="155"/>
      <c r="D55" s="156"/>
      <c r="E55" s="157">
        <v>5</v>
      </c>
      <c r="F55" s="170"/>
      <c r="G55" s="168"/>
      <c r="H55" s="158">
        <f>SUM(E55:G55)</f>
        <v>5</v>
      </c>
      <c r="I55" s="159"/>
    </row>
    <row r="56" spans="1:9" ht="13.5" thickBot="1">
      <c r="A56" s="206" t="s">
        <v>192</v>
      </c>
      <c r="B56" s="180"/>
      <c r="C56" s="180"/>
      <c r="D56" s="181"/>
      <c r="E56" s="183"/>
      <c r="F56" s="211"/>
      <c r="G56" s="211"/>
      <c r="H56" s="207">
        <f>SUM(E56:G56)</f>
        <v>0</v>
      </c>
      <c r="I56" s="185"/>
    </row>
    <row r="57" spans="1:9" ht="13.5" thickBot="1">
      <c r="A57" s="878" t="s">
        <v>193</v>
      </c>
      <c r="B57" s="879"/>
      <c r="C57" s="879"/>
      <c r="D57" s="880"/>
      <c r="E57" s="188">
        <f>SUM(E53:E56)</f>
        <v>7</v>
      </c>
      <c r="F57" s="188">
        <f>SUM(F53:F56)</f>
        <v>0</v>
      </c>
      <c r="G57" s="188">
        <f>SUM(G53:G56)</f>
        <v>0</v>
      </c>
      <c r="H57" s="189">
        <f>SUM(E57:G57)</f>
        <v>7</v>
      </c>
      <c r="I57" s="190"/>
    </row>
    <row r="58" spans="1:9" ht="13.5" thickBot="1">
      <c r="A58" s="160"/>
      <c r="B58" s="127"/>
      <c r="C58" s="127"/>
      <c r="D58" s="87"/>
      <c r="E58" s="87"/>
      <c r="F58" s="87"/>
      <c r="G58" s="87"/>
      <c r="H58" s="87"/>
      <c r="I58" s="212"/>
    </row>
    <row r="59" spans="1:9" ht="13.5" thickBot="1">
      <c r="A59" s="873" t="s">
        <v>194</v>
      </c>
      <c r="B59" s="874"/>
      <c r="C59" s="874"/>
      <c r="D59" s="875"/>
      <c r="E59" s="213">
        <f>SUM(E30+E45+E51+E57)</f>
        <v>324</v>
      </c>
      <c r="F59" s="213">
        <f>SUM(F30+F45+F51+F57)</f>
        <v>5</v>
      </c>
      <c r="G59" s="213">
        <f>SUM(G30+G45+G51+G57)</f>
        <v>0</v>
      </c>
      <c r="H59" s="214">
        <f>SUM(H30+H45+H51+H57)</f>
        <v>329</v>
      </c>
      <c r="I59" s="215">
        <f>SUM(I30+I45+I51+I57)</f>
        <v>5</v>
      </c>
    </row>
    <row r="60" ht="12.75">
      <c r="A60" t="s">
        <v>663</v>
      </c>
    </row>
    <row r="61" ht="12.75">
      <c r="A61" t="s">
        <v>666</v>
      </c>
    </row>
    <row r="62" ht="12.75">
      <c r="C62" t="s">
        <v>665</v>
      </c>
    </row>
  </sheetData>
  <mergeCells count="9">
    <mergeCell ref="A59:D59"/>
    <mergeCell ref="C24:D24"/>
    <mergeCell ref="A45:D45"/>
    <mergeCell ref="A51:D51"/>
    <mergeCell ref="A57:D57"/>
    <mergeCell ref="G1:I1"/>
    <mergeCell ref="A3:G3"/>
    <mergeCell ref="E4:I4"/>
    <mergeCell ref="A5:D5"/>
  </mergeCells>
  <printOptions/>
  <pageMargins left="0.5905511811023623" right="0" top="0.3937007874015748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E8" sqref="E8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40.57421875" style="0" customWidth="1"/>
    <col min="4" max="4" width="9.7109375" style="0" customWidth="1"/>
  </cols>
  <sheetData>
    <row r="1" spans="2:6" ht="12.75">
      <c r="B1" s="926" t="s">
        <v>56</v>
      </c>
      <c r="C1" s="926"/>
      <c r="D1" s="926"/>
      <c r="E1" s="902" t="s">
        <v>407</v>
      </c>
      <c r="F1" s="902"/>
    </row>
    <row r="2" spans="2:6" ht="12.75">
      <c r="B2" s="626"/>
      <c r="C2" s="626"/>
      <c r="D2" s="626"/>
      <c r="E2" s="627"/>
      <c r="F2" s="627"/>
    </row>
    <row r="3" spans="2:6" ht="12.75">
      <c r="B3" s="218"/>
      <c r="F3" s="628"/>
    </row>
    <row r="4" spans="2:4" ht="15">
      <c r="B4" s="218"/>
      <c r="D4" s="629" t="s">
        <v>408</v>
      </c>
    </row>
    <row r="5" spans="2:4" ht="12.75">
      <c r="B5" s="218"/>
      <c r="D5" s="630"/>
    </row>
    <row r="6" ht="12.75">
      <c r="B6" s="218"/>
    </row>
    <row r="7" spans="2:6" ht="15">
      <c r="B7" s="927" t="s">
        <v>409</v>
      </c>
      <c r="C7" s="927"/>
      <c r="D7" s="927"/>
      <c r="E7" s="630"/>
      <c r="F7" s="630"/>
    </row>
    <row r="8" spans="2:6" ht="12.75">
      <c r="B8" s="626"/>
      <c r="C8" s="626"/>
      <c r="D8" s="626"/>
      <c r="E8" s="630"/>
      <c r="F8" s="630"/>
    </row>
    <row r="9" spans="2:6" ht="12.75">
      <c r="B9" s="626"/>
      <c r="C9" s="626"/>
      <c r="D9" s="626"/>
      <c r="E9" s="630"/>
      <c r="F9" s="630"/>
    </row>
    <row r="10" spans="2:6" ht="12.75">
      <c r="B10" s="626"/>
      <c r="C10" s="626"/>
      <c r="D10" s="630"/>
      <c r="E10" s="630"/>
      <c r="F10" s="630"/>
    </row>
    <row r="11" spans="2:4" ht="12.75">
      <c r="B11" s="926" t="s">
        <v>410</v>
      </c>
      <c r="C11" s="926"/>
      <c r="D11" s="926"/>
    </row>
    <row r="12" spans="2:4" ht="12.75">
      <c r="B12" s="626"/>
      <c r="C12" s="626"/>
      <c r="D12" s="626"/>
    </row>
    <row r="13" spans="2:7" s="631" customFormat="1" ht="15">
      <c r="B13" s="632"/>
      <c r="E13" s="924" t="s">
        <v>411</v>
      </c>
      <c r="F13" s="924"/>
      <c r="G13" s="924"/>
    </row>
    <row r="14" spans="2:7" s="631" customFormat="1" ht="15">
      <c r="B14" s="632"/>
      <c r="E14" s="924" t="s">
        <v>412</v>
      </c>
      <c r="F14" s="924"/>
      <c r="G14" s="924"/>
    </row>
    <row r="15" s="631" customFormat="1" ht="14.25">
      <c r="B15" s="632"/>
    </row>
    <row r="16" spans="2:3" s="631" customFormat="1" ht="14.25">
      <c r="B16" s="632"/>
      <c r="C16" s="631" t="s">
        <v>64</v>
      </c>
    </row>
    <row r="17" spans="2:5" s="631" customFormat="1" ht="14.25">
      <c r="B17" s="632"/>
      <c r="C17" s="631" t="s">
        <v>413</v>
      </c>
      <c r="E17" s="631">
        <v>135000</v>
      </c>
    </row>
    <row r="18" spans="2:5" s="631" customFormat="1" ht="14.25">
      <c r="B18" s="632"/>
      <c r="C18" s="631" t="s">
        <v>414</v>
      </c>
      <c r="E18" s="631">
        <v>1000</v>
      </c>
    </row>
    <row r="19" spans="2:5" s="631" customFormat="1" ht="15">
      <c r="B19" s="632"/>
      <c r="C19" s="631" t="s">
        <v>415</v>
      </c>
      <c r="D19" s="634" t="s">
        <v>156</v>
      </c>
      <c r="E19" s="631">
        <v>30000</v>
      </c>
    </row>
    <row r="20" spans="2:6" s="631" customFormat="1" ht="15">
      <c r="B20" s="632"/>
      <c r="D20" s="634"/>
      <c r="F20" s="629">
        <f>SUM(E16:E19)</f>
        <v>166000</v>
      </c>
    </row>
    <row r="21" spans="2:6" s="631" customFormat="1" ht="14.25">
      <c r="B21" s="632"/>
      <c r="C21" s="631" t="s">
        <v>416</v>
      </c>
      <c r="F21" s="631">
        <v>3000</v>
      </c>
    </row>
    <row r="22" spans="2:6" s="631" customFormat="1" ht="14.25">
      <c r="B22" s="632"/>
      <c r="C22" s="631" t="s">
        <v>417</v>
      </c>
      <c r="F22" s="631">
        <v>70000</v>
      </c>
    </row>
    <row r="23" spans="2:6" s="631" customFormat="1" ht="15">
      <c r="B23" s="632"/>
      <c r="C23" s="631" t="s">
        <v>418</v>
      </c>
      <c r="F23" s="635"/>
    </row>
    <row r="24" spans="2:6" s="631" customFormat="1" ht="14.25">
      <c r="B24" s="632"/>
      <c r="C24" s="631" t="s">
        <v>419</v>
      </c>
      <c r="F24" s="631">
        <v>1000</v>
      </c>
    </row>
    <row r="25" spans="2:6" s="631" customFormat="1" ht="14.25">
      <c r="B25" s="632"/>
      <c r="C25" s="631" t="s">
        <v>420</v>
      </c>
      <c r="F25" s="631">
        <v>22554</v>
      </c>
    </row>
    <row r="26" s="631" customFormat="1" ht="14.25">
      <c r="B26" s="632"/>
    </row>
    <row r="27" spans="1:6" s="631" customFormat="1" ht="15">
      <c r="A27" s="102" t="s">
        <v>58</v>
      </c>
      <c r="B27" s="629" t="s">
        <v>421</v>
      </c>
      <c r="D27" s="629"/>
      <c r="F27" s="629">
        <f>SUM(F20:F25)</f>
        <v>262554</v>
      </c>
    </row>
    <row r="28" spans="1:7" s="635" customFormat="1" ht="15">
      <c r="A28" s="102" t="s">
        <v>59</v>
      </c>
      <c r="B28" s="925" t="s">
        <v>422</v>
      </c>
      <c r="C28" s="925"/>
      <c r="D28" s="925"/>
      <c r="E28" s="925"/>
      <c r="G28" s="635">
        <v>25658</v>
      </c>
    </row>
    <row r="29" spans="2:3" s="631" customFormat="1" ht="14.25" customHeight="1">
      <c r="B29" s="922" t="s">
        <v>423</v>
      </c>
      <c r="C29" s="922"/>
    </row>
    <row r="30" spans="2:3" s="631" customFormat="1" ht="14.25" customHeight="1">
      <c r="B30" s="922" t="s">
        <v>424</v>
      </c>
      <c r="C30" s="922"/>
    </row>
    <row r="31" spans="2:7" s="631" customFormat="1" ht="15">
      <c r="B31" s="632"/>
      <c r="C31" s="636" t="s">
        <v>425</v>
      </c>
      <c r="G31" s="635">
        <f>SUM(E32:E37)</f>
        <v>46545</v>
      </c>
    </row>
    <row r="32" spans="2:5" s="631" customFormat="1" ht="14.25">
      <c r="B32" s="632"/>
      <c r="C32" s="637" t="s">
        <v>426</v>
      </c>
      <c r="E32" s="631">
        <v>80</v>
      </c>
    </row>
    <row r="33" spans="2:5" s="631" customFormat="1" ht="14.25">
      <c r="B33" s="632"/>
      <c r="C33" s="631" t="s">
        <v>427</v>
      </c>
      <c r="E33" s="631">
        <v>21358</v>
      </c>
    </row>
    <row r="34" spans="2:5" s="631" customFormat="1" ht="14.25">
      <c r="B34" s="632"/>
      <c r="C34" s="631" t="s">
        <v>428</v>
      </c>
      <c r="E34" s="631">
        <v>403</v>
      </c>
    </row>
    <row r="35" spans="2:5" s="631" customFormat="1" ht="14.25">
      <c r="B35" s="632"/>
      <c r="C35" s="631" t="s">
        <v>429</v>
      </c>
      <c r="E35" s="631">
        <v>5142</v>
      </c>
    </row>
    <row r="36" spans="2:5" s="631" customFormat="1" ht="15">
      <c r="B36" s="632"/>
      <c r="C36" s="638" t="s">
        <v>430</v>
      </c>
      <c r="D36" s="629"/>
      <c r="E36" s="638">
        <v>17895</v>
      </c>
    </row>
    <row r="37" spans="2:5" s="631" customFormat="1" ht="15">
      <c r="B37" s="632"/>
      <c r="C37" s="638" t="s">
        <v>431</v>
      </c>
      <c r="D37" s="629"/>
      <c r="E37" s="638">
        <v>1667</v>
      </c>
    </row>
    <row r="38" spans="2:7" s="631" customFormat="1" ht="15">
      <c r="B38" s="632"/>
      <c r="C38" s="639" t="s">
        <v>432</v>
      </c>
      <c r="G38" s="635">
        <v>22799</v>
      </c>
    </row>
    <row r="39" spans="1:7" s="631" customFormat="1" ht="15">
      <c r="A39" s="633" t="s">
        <v>60</v>
      </c>
      <c r="B39" s="635" t="s">
        <v>433</v>
      </c>
      <c r="G39" s="629">
        <f>SUM(G31+G38)</f>
        <v>69344</v>
      </c>
    </row>
    <row r="40" s="631" customFormat="1" ht="14.25">
      <c r="B40" s="632"/>
    </row>
    <row r="41" spans="1:6" s="631" customFormat="1" ht="15.75">
      <c r="A41" s="633" t="s">
        <v>61</v>
      </c>
      <c r="B41" s="640" t="s">
        <v>434</v>
      </c>
      <c r="D41" s="629"/>
      <c r="E41" s="629"/>
      <c r="F41" s="629"/>
    </row>
    <row r="42" spans="2:7" s="631" customFormat="1" ht="15">
      <c r="B42" s="638" t="s">
        <v>440</v>
      </c>
      <c r="D42" s="629"/>
      <c r="E42" s="641"/>
      <c r="G42" s="641">
        <f>SUM((F27-G39)*70%+G28)</f>
        <v>160905</v>
      </c>
    </row>
    <row r="43" ht="12.75">
      <c r="B43" s="218"/>
    </row>
    <row r="44" ht="12.75">
      <c r="B44" s="218"/>
    </row>
    <row r="45" spans="2:7" s="642" customFormat="1" ht="15.75">
      <c r="B45" s="923" t="s">
        <v>435</v>
      </c>
      <c r="C45" s="923"/>
      <c r="D45" s="640"/>
      <c r="G45" s="643">
        <v>0</v>
      </c>
    </row>
    <row r="46" spans="2:5" s="642" customFormat="1" ht="15.75">
      <c r="B46" s="923" t="s">
        <v>424</v>
      </c>
      <c r="C46" s="923"/>
      <c r="D46" s="640"/>
      <c r="E46" s="643"/>
    </row>
    <row r="47" ht="12.75">
      <c r="C47" t="s">
        <v>436</v>
      </c>
    </row>
    <row r="48" ht="12.75">
      <c r="C48" t="s">
        <v>437</v>
      </c>
    </row>
    <row r="50" ht="12.75">
      <c r="C50" t="s">
        <v>438</v>
      </c>
    </row>
    <row r="51" spans="1:7" s="84" customFormat="1" ht="15">
      <c r="A51" s="101" t="s">
        <v>63</v>
      </c>
      <c r="B51" s="635" t="s">
        <v>439</v>
      </c>
      <c r="G51" s="644">
        <f>SUM(G45+E50)</f>
        <v>0</v>
      </c>
    </row>
    <row r="52" ht="12.75">
      <c r="B52" s="218"/>
    </row>
    <row r="53" spans="1:7" s="84" customFormat="1" ht="15.75">
      <c r="A53" s="101" t="s">
        <v>65</v>
      </c>
      <c r="B53" s="645" t="s">
        <v>434</v>
      </c>
      <c r="G53" s="644">
        <f>SUM(G42-G51)</f>
        <v>160905</v>
      </c>
    </row>
  </sheetData>
  <mergeCells count="11">
    <mergeCell ref="B1:D1"/>
    <mergeCell ref="E1:F1"/>
    <mergeCell ref="B7:D7"/>
    <mergeCell ref="B11:D11"/>
    <mergeCell ref="B30:C30"/>
    <mergeCell ref="B45:C45"/>
    <mergeCell ref="B46:C46"/>
    <mergeCell ref="E13:G13"/>
    <mergeCell ref="E14:G14"/>
    <mergeCell ref="B28:E28"/>
    <mergeCell ref="B29:C29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D1">
      <selection activeCell="B4" sqref="B4:C5"/>
    </sheetView>
  </sheetViews>
  <sheetFormatPr defaultColWidth="9.140625" defaultRowHeight="12.75"/>
  <cols>
    <col min="1" max="1" width="3.140625" style="218" customWidth="1"/>
    <col min="2" max="2" width="34.28125" style="0" customWidth="1"/>
    <col min="3" max="4" width="7.00390625" style="0" customWidth="1"/>
    <col min="5" max="7" width="7.28125" style="0" customWidth="1"/>
    <col min="8" max="8" width="9.57421875" style="0" customWidth="1"/>
    <col min="9" max="12" width="7.28125" style="0" customWidth="1"/>
    <col min="13" max="13" width="6.140625" style="0" customWidth="1"/>
    <col min="14" max="14" width="15.8515625" style="0" customWidth="1"/>
  </cols>
  <sheetData>
    <row r="1" spans="2:14" ht="12.75">
      <c r="B1" s="84" t="s">
        <v>127</v>
      </c>
      <c r="N1" t="s">
        <v>595</v>
      </c>
    </row>
    <row r="2" spans="2:14" ht="15.75">
      <c r="B2" s="999" t="s">
        <v>596</v>
      </c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</row>
    <row r="3" ht="13.5" thickBot="1">
      <c r="L3" t="s">
        <v>597</v>
      </c>
    </row>
    <row r="4" spans="1:14" ht="13.5" customHeight="1" thickBot="1">
      <c r="A4" s="1000"/>
      <c r="B4" s="1002" t="s">
        <v>598</v>
      </c>
      <c r="C4" s="1003"/>
      <c r="D4" s="882" t="s">
        <v>599</v>
      </c>
      <c r="E4" s="1006"/>
      <c r="F4" s="1006"/>
      <c r="G4" s="1006"/>
      <c r="H4" s="1007"/>
      <c r="I4" s="1006" t="s">
        <v>600</v>
      </c>
      <c r="J4" s="1006"/>
      <c r="K4" s="1006"/>
      <c r="L4" s="1006"/>
      <c r="M4" s="1006"/>
      <c r="N4" s="1007"/>
    </row>
    <row r="5" spans="1:14" ht="26.25" customHeight="1" thickBot="1">
      <c r="A5" s="1001"/>
      <c r="B5" s="1004"/>
      <c r="C5" s="1005"/>
      <c r="D5" s="883"/>
      <c r="E5" s="770" t="s">
        <v>601</v>
      </c>
      <c r="F5" s="770" t="s">
        <v>255</v>
      </c>
      <c r="G5" s="770" t="s">
        <v>602</v>
      </c>
      <c r="H5" s="770" t="s">
        <v>542</v>
      </c>
      <c r="I5" s="769" t="s">
        <v>601</v>
      </c>
      <c r="J5" s="770" t="s">
        <v>255</v>
      </c>
      <c r="K5" s="770" t="s">
        <v>602</v>
      </c>
      <c r="L5" s="770" t="s">
        <v>603</v>
      </c>
      <c r="M5" s="770" t="s">
        <v>604</v>
      </c>
      <c r="N5" s="770" t="s">
        <v>542</v>
      </c>
    </row>
    <row r="6" spans="1:14" ht="13.5" thickBot="1">
      <c r="A6" s="771">
        <v>1</v>
      </c>
      <c r="B6" s="993">
        <v>2</v>
      </c>
      <c r="C6" s="994"/>
      <c r="D6" s="772">
        <v>3</v>
      </c>
      <c r="E6" s="770">
        <v>4</v>
      </c>
      <c r="F6" s="770">
        <v>5</v>
      </c>
      <c r="G6" s="770">
        <v>6</v>
      </c>
      <c r="H6" s="773" t="s">
        <v>605</v>
      </c>
      <c r="I6" s="770">
        <v>8</v>
      </c>
      <c r="J6" s="770">
        <v>9</v>
      </c>
      <c r="K6" s="770">
        <v>10</v>
      </c>
      <c r="L6" s="770">
        <v>11</v>
      </c>
      <c r="M6" s="770">
        <v>12</v>
      </c>
      <c r="N6" s="773" t="s">
        <v>606</v>
      </c>
    </row>
    <row r="7" spans="1:14" ht="18" customHeight="1" thickBot="1">
      <c r="A7" s="771" t="s">
        <v>58</v>
      </c>
      <c r="B7" s="995" t="s">
        <v>607</v>
      </c>
      <c r="C7" s="996"/>
      <c r="D7" s="774"/>
      <c r="E7" s="775">
        <f aca="true" t="shared" si="0" ref="E7:K7">SUM(E8:E17)</f>
        <v>54029</v>
      </c>
      <c r="F7" s="775">
        <f t="shared" si="0"/>
        <v>7847</v>
      </c>
      <c r="G7" s="775">
        <f t="shared" si="0"/>
        <v>1331</v>
      </c>
      <c r="H7" s="775">
        <f t="shared" si="0"/>
        <v>63207</v>
      </c>
      <c r="I7" s="775">
        <f t="shared" si="0"/>
        <v>428459</v>
      </c>
      <c r="J7" s="775">
        <f t="shared" si="0"/>
        <v>12997</v>
      </c>
      <c r="K7" s="775">
        <f t="shared" si="0"/>
        <v>2471</v>
      </c>
      <c r="L7" s="775">
        <v>0</v>
      </c>
      <c r="M7" s="775">
        <v>0</v>
      </c>
      <c r="N7" s="775">
        <f>SUM(N8:N17)</f>
        <v>443927</v>
      </c>
    </row>
    <row r="8" spans="1:14" ht="12.75">
      <c r="A8" s="776" t="s">
        <v>59</v>
      </c>
      <c r="B8" s="683" t="s">
        <v>608</v>
      </c>
      <c r="C8" s="777" t="s">
        <v>609</v>
      </c>
      <c r="D8" s="778" t="s">
        <v>610</v>
      </c>
      <c r="E8" s="683">
        <v>3398</v>
      </c>
      <c r="F8" s="683">
        <v>1786</v>
      </c>
      <c r="G8" s="683"/>
      <c r="H8" s="146">
        <f>SUM(E8:G8)</f>
        <v>5184</v>
      </c>
      <c r="I8" s="693">
        <v>3421</v>
      </c>
      <c r="J8" s="683">
        <v>1741</v>
      </c>
      <c r="K8" s="683"/>
      <c r="L8" s="683"/>
      <c r="M8" s="683"/>
      <c r="N8" s="683">
        <f>SUM(I8:M8)</f>
        <v>5162</v>
      </c>
    </row>
    <row r="9" spans="1:14" ht="12.75">
      <c r="A9" s="779" t="s">
        <v>60</v>
      </c>
      <c r="B9" s="683" t="s">
        <v>611</v>
      </c>
      <c r="C9" s="777" t="s">
        <v>612</v>
      </c>
      <c r="D9" s="778" t="s">
        <v>610</v>
      </c>
      <c r="E9" s="683">
        <v>867</v>
      </c>
      <c r="F9" s="683">
        <v>1940</v>
      </c>
      <c r="G9" s="683"/>
      <c r="H9" s="159">
        <f>SUM(E9:G9)</f>
        <v>2807</v>
      </c>
      <c r="I9" s="693">
        <v>847</v>
      </c>
      <c r="J9" s="683">
        <v>3583</v>
      </c>
      <c r="K9" s="683"/>
      <c r="L9" s="683"/>
      <c r="M9" s="683"/>
      <c r="N9" s="683">
        <f>SUM(I9:M9)</f>
        <v>4430</v>
      </c>
    </row>
    <row r="10" spans="1:14" ht="12.75">
      <c r="A10" s="776" t="s">
        <v>61</v>
      </c>
      <c r="B10" s="780" t="s">
        <v>613</v>
      </c>
      <c r="C10" s="781" t="s">
        <v>614</v>
      </c>
      <c r="D10" s="778" t="s">
        <v>610</v>
      </c>
      <c r="E10" s="782">
        <v>2060</v>
      </c>
      <c r="F10" s="782">
        <v>43</v>
      </c>
      <c r="G10" s="782"/>
      <c r="H10" s="159">
        <f>SUM(E10:G10)</f>
        <v>2103</v>
      </c>
      <c r="I10" s="783">
        <v>4800</v>
      </c>
      <c r="J10" s="782">
        <v>100</v>
      </c>
      <c r="K10" s="782"/>
      <c r="L10" s="782"/>
      <c r="M10" s="782"/>
      <c r="N10" s="683">
        <f>SUM(I10:M10)</f>
        <v>4900</v>
      </c>
    </row>
    <row r="11" spans="1:14" ht="12.75">
      <c r="A11" s="779" t="s">
        <v>63</v>
      </c>
      <c r="B11" s="780" t="s">
        <v>615</v>
      </c>
      <c r="C11" s="781"/>
      <c r="D11" s="778"/>
      <c r="E11" s="782"/>
      <c r="F11" s="782"/>
      <c r="G11" s="782"/>
      <c r="H11" s="159">
        <f aca="true" t="shared" si="1" ref="H11:H19">SUM(E11:G11)</f>
        <v>0</v>
      </c>
      <c r="I11" s="783"/>
      <c r="J11" s="782"/>
      <c r="K11" s="782"/>
      <c r="L11" s="782"/>
      <c r="M11" s="782"/>
      <c r="N11" s="683">
        <f aca="true" t="shared" si="2" ref="N11:N19">SUM(I11:M11)</f>
        <v>0</v>
      </c>
    </row>
    <row r="12" spans="1:14" ht="12.75">
      <c r="A12" s="779"/>
      <c r="B12" s="784" t="s">
        <v>616</v>
      </c>
      <c r="C12" s="785" t="s">
        <v>617</v>
      </c>
      <c r="D12" s="778" t="s">
        <v>618</v>
      </c>
      <c r="E12" s="782">
        <v>1000</v>
      </c>
      <c r="F12" s="782"/>
      <c r="G12" s="782"/>
      <c r="H12" s="159">
        <f t="shared" si="1"/>
        <v>1000</v>
      </c>
      <c r="I12" s="783">
        <v>8903</v>
      </c>
      <c r="J12" s="782"/>
      <c r="K12" s="782"/>
      <c r="L12" s="782"/>
      <c r="M12" s="782"/>
      <c r="N12" s="683">
        <f t="shared" si="2"/>
        <v>8903</v>
      </c>
    </row>
    <row r="13" spans="1:14" ht="12.75">
      <c r="A13" s="779"/>
      <c r="B13" s="784" t="s">
        <v>619</v>
      </c>
      <c r="C13" s="785" t="s">
        <v>617</v>
      </c>
      <c r="D13" s="778" t="s">
        <v>618</v>
      </c>
      <c r="E13" s="782">
        <v>36196</v>
      </c>
      <c r="F13" s="782"/>
      <c r="G13" s="782"/>
      <c r="H13" s="159">
        <f t="shared" si="1"/>
        <v>36196</v>
      </c>
      <c r="I13" s="783">
        <v>322186</v>
      </c>
      <c r="J13" s="782"/>
      <c r="K13" s="782"/>
      <c r="L13" s="782"/>
      <c r="M13" s="782"/>
      <c r="N13" s="683">
        <f t="shared" si="2"/>
        <v>322186</v>
      </c>
    </row>
    <row r="14" spans="1:14" ht="12.75">
      <c r="A14" s="776" t="s">
        <v>65</v>
      </c>
      <c r="B14" s="782" t="s">
        <v>620</v>
      </c>
      <c r="C14" s="781" t="s">
        <v>621</v>
      </c>
      <c r="D14" s="786" t="s">
        <v>618</v>
      </c>
      <c r="E14" s="782">
        <v>701</v>
      </c>
      <c r="F14" s="782"/>
      <c r="G14" s="782"/>
      <c r="H14" s="159">
        <f t="shared" si="1"/>
        <v>701</v>
      </c>
      <c r="I14" s="783">
        <v>1517</v>
      </c>
      <c r="J14" s="782"/>
      <c r="K14" s="782"/>
      <c r="L14" s="782"/>
      <c r="M14" s="782"/>
      <c r="N14" s="683">
        <f t="shared" si="2"/>
        <v>1517</v>
      </c>
    </row>
    <row r="15" spans="1:14" ht="12.75">
      <c r="A15" s="779" t="s">
        <v>67</v>
      </c>
      <c r="B15" s="780" t="s">
        <v>622</v>
      </c>
      <c r="C15" s="781" t="s">
        <v>623</v>
      </c>
      <c r="D15" s="778" t="s">
        <v>610</v>
      </c>
      <c r="E15" s="782">
        <v>6100</v>
      </c>
      <c r="F15" s="782"/>
      <c r="G15" s="782"/>
      <c r="H15" s="159">
        <f t="shared" si="1"/>
        <v>6100</v>
      </c>
      <c r="I15" s="783">
        <v>54900</v>
      </c>
      <c r="J15" s="782"/>
      <c r="K15" s="782"/>
      <c r="L15" s="782"/>
      <c r="M15" s="782"/>
      <c r="N15" s="683">
        <f t="shared" si="2"/>
        <v>54900</v>
      </c>
    </row>
    <row r="16" spans="1:14" ht="12.75">
      <c r="A16" s="776" t="s">
        <v>68</v>
      </c>
      <c r="B16" s="782" t="s">
        <v>624</v>
      </c>
      <c r="C16" s="781" t="s">
        <v>625</v>
      </c>
      <c r="D16" s="778" t="s">
        <v>610</v>
      </c>
      <c r="E16" s="782">
        <v>3500</v>
      </c>
      <c r="F16" s="782"/>
      <c r="G16" s="782"/>
      <c r="H16" s="159">
        <f t="shared" si="1"/>
        <v>3500</v>
      </c>
      <c r="I16" s="783">
        <v>31500</v>
      </c>
      <c r="J16" s="782"/>
      <c r="K16" s="782"/>
      <c r="L16" s="782"/>
      <c r="M16" s="782"/>
      <c r="N16" s="683">
        <f t="shared" si="2"/>
        <v>31500</v>
      </c>
    </row>
    <row r="17" spans="1:14" ht="13.5" thickBot="1">
      <c r="A17" s="779" t="s">
        <v>69</v>
      </c>
      <c r="B17" s="782" t="s">
        <v>626</v>
      </c>
      <c r="C17" s="781" t="s">
        <v>627</v>
      </c>
      <c r="D17" s="787" t="s">
        <v>601</v>
      </c>
      <c r="E17" s="782">
        <v>207</v>
      </c>
      <c r="F17" s="782">
        <v>4078</v>
      </c>
      <c r="G17" s="782">
        <v>1331</v>
      </c>
      <c r="H17" s="159">
        <f t="shared" si="1"/>
        <v>5616</v>
      </c>
      <c r="I17" s="783">
        <v>385</v>
      </c>
      <c r="J17" s="782">
        <v>7573</v>
      </c>
      <c r="K17" s="782">
        <v>2471</v>
      </c>
      <c r="L17" s="782"/>
      <c r="M17" s="782"/>
      <c r="N17" s="683">
        <f t="shared" si="2"/>
        <v>10429</v>
      </c>
    </row>
    <row r="18" spans="1:14" s="84" customFormat="1" ht="18" customHeight="1" thickBot="1">
      <c r="A18" s="788" t="s">
        <v>70</v>
      </c>
      <c r="B18" s="995" t="s">
        <v>628</v>
      </c>
      <c r="C18" s="996"/>
      <c r="D18" s="789"/>
      <c r="E18" s="775">
        <f aca="true" t="shared" si="3" ref="E18:N18">E19</f>
        <v>20000</v>
      </c>
      <c r="F18" s="775">
        <f t="shared" si="3"/>
        <v>0</v>
      </c>
      <c r="G18" s="775">
        <f t="shared" si="3"/>
        <v>0</v>
      </c>
      <c r="H18" s="775">
        <f t="shared" si="3"/>
        <v>20000</v>
      </c>
      <c r="I18" s="775">
        <f t="shared" si="3"/>
        <v>18994</v>
      </c>
      <c r="J18" s="775">
        <f t="shared" si="3"/>
        <v>0</v>
      </c>
      <c r="K18" s="775">
        <f t="shared" si="3"/>
        <v>0</v>
      </c>
      <c r="L18" s="775">
        <f t="shared" si="3"/>
        <v>0</v>
      </c>
      <c r="M18" s="775">
        <f t="shared" si="3"/>
        <v>0</v>
      </c>
      <c r="N18" s="775">
        <f t="shared" si="3"/>
        <v>18994</v>
      </c>
    </row>
    <row r="19" spans="1:14" ht="13.5" thickBot="1">
      <c r="A19" s="790" t="s">
        <v>521</v>
      </c>
      <c r="B19" s="791" t="s">
        <v>629</v>
      </c>
      <c r="C19" s="792" t="s">
        <v>630</v>
      </c>
      <c r="D19" s="793" t="s">
        <v>610</v>
      </c>
      <c r="E19" s="794">
        <v>20000</v>
      </c>
      <c r="F19" s="794"/>
      <c r="G19" s="794"/>
      <c r="H19" s="159">
        <f t="shared" si="1"/>
        <v>20000</v>
      </c>
      <c r="I19" s="795">
        <v>18994</v>
      </c>
      <c r="J19" s="794"/>
      <c r="K19" s="794"/>
      <c r="L19" s="794"/>
      <c r="M19" s="794"/>
      <c r="N19" s="683">
        <f t="shared" si="2"/>
        <v>18994</v>
      </c>
    </row>
    <row r="20" spans="1:14" ht="18" customHeight="1" thickBot="1">
      <c r="A20" s="788" t="s">
        <v>550</v>
      </c>
      <c r="B20" s="997" t="s">
        <v>631</v>
      </c>
      <c r="C20" s="998"/>
      <c r="D20" s="774"/>
      <c r="E20" s="775">
        <f aca="true" t="shared" si="4" ref="E20:N20">E7+E18</f>
        <v>74029</v>
      </c>
      <c r="F20" s="775">
        <f t="shared" si="4"/>
        <v>7847</v>
      </c>
      <c r="G20" s="775">
        <f t="shared" si="4"/>
        <v>1331</v>
      </c>
      <c r="H20" s="775">
        <f t="shared" si="4"/>
        <v>83207</v>
      </c>
      <c r="I20" s="796">
        <f t="shared" si="4"/>
        <v>447453</v>
      </c>
      <c r="J20" s="775">
        <f t="shared" si="4"/>
        <v>12997</v>
      </c>
      <c r="K20" s="775">
        <f t="shared" si="4"/>
        <v>2471</v>
      </c>
      <c r="L20" s="775">
        <f t="shared" si="4"/>
        <v>0</v>
      </c>
      <c r="M20" s="775">
        <f t="shared" si="4"/>
        <v>0</v>
      </c>
      <c r="N20" s="775">
        <f t="shared" si="4"/>
        <v>462921</v>
      </c>
    </row>
    <row r="21" spans="1:14" ht="21.75" customHeight="1" thickBot="1">
      <c r="A21" s="987"/>
      <c r="B21" s="989" t="s">
        <v>632</v>
      </c>
      <c r="C21" s="991" t="s">
        <v>633</v>
      </c>
      <c r="D21" s="991" t="s">
        <v>634</v>
      </c>
      <c r="E21" s="976"/>
      <c r="F21" s="976"/>
      <c r="G21" s="976"/>
      <c r="H21" s="976"/>
      <c r="I21" s="976"/>
      <c r="J21" s="976"/>
      <c r="K21" s="976"/>
      <c r="L21" s="977"/>
      <c r="M21" s="797"/>
      <c r="N21" s="978" t="s">
        <v>542</v>
      </c>
    </row>
    <row r="22" spans="1:14" ht="26.25" thickBot="1">
      <c r="A22" s="988"/>
      <c r="B22" s="990"/>
      <c r="C22" s="992"/>
      <c r="D22" s="992"/>
      <c r="E22" s="798" t="s">
        <v>601</v>
      </c>
      <c r="F22" s="798" t="s">
        <v>255</v>
      </c>
      <c r="G22" s="798" t="s">
        <v>602</v>
      </c>
      <c r="H22" s="798" t="s">
        <v>603</v>
      </c>
      <c r="I22" s="798" t="s">
        <v>604</v>
      </c>
      <c r="J22" s="798" t="s">
        <v>635</v>
      </c>
      <c r="K22" s="799" t="s">
        <v>636</v>
      </c>
      <c r="L22" s="980"/>
      <c r="M22" s="981"/>
      <c r="N22" s="979"/>
    </row>
    <row r="23" spans="1:14" ht="13.5" thickBot="1">
      <c r="A23" s="771">
        <v>1</v>
      </c>
      <c r="B23" s="800">
        <v>2</v>
      </c>
      <c r="C23" s="801">
        <v>3</v>
      </c>
      <c r="D23" s="801">
        <v>4</v>
      </c>
      <c r="E23" s="801">
        <v>6</v>
      </c>
      <c r="F23" s="801">
        <v>7</v>
      </c>
      <c r="G23" s="801">
        <v>8</v>
      </c>
      <c r="H23" s="801">
        <v>9</v>
      </c>
      <c r="I23" s="801">
        <v>10</v>
      </c>
      <c r="J23" s="801">
        <v>11</v>
      </c>
      <c r="K23" s="213">
        <v>12</v>
      </c>
      <c r="L23" s="982"/>
      <c r="M23" s="983"/>
      <c r="N23" s="802" t="s">
        <v>637</v>
      </c>
    </row>
    <row r="24" spans="1:14" ht="18" customHeight="1" thickBot="1">
      <c r="A24" s="803" t="s">
        <v>552</v>
      </c>
      <c r="B24" s="804" t="s">
        <v>512</v>
      </c>
      <c r="C24" s="774"/>
      <c r="D24" s="774"/>
      <c r="E24" s="775">
        <f>SUM(E25:E30)</f>
        <v>44682</v>
      </c>
      <c r="F24" s="775">
        <f aca="true" t="shared" si="5" ref="F24:K24">SUM(F25:F30)</f>
        <v>46545</v>
      </c>
      <c r="G24" s="775">
        <f t="shared" si="5"/>
        <v>49096</v>
      </c>
      <c r="H24" s="775">
        <f t="shared" si="5"/>
        <v>98028</v>
      </c>
      <c r="I24" s="775">
        <f t="shared" si="5"/>
        <v>21509</v>
      </c>
      <c r="J24" s="775">
        <f t="shared" si="5"/>
        <v>21229</v>
      </c>
      <c r="K24" s="775">
        <f t="shared" si="5"/>
        <v>280973</v>
      </c>
      <c r="L24" s="982"/>
      <c r="M24" s="983"/>
      <c r="N24" s="796">
        <f>SUM(N25:N30)</f>
        <v>562062</v>
      </c>
    </row>
    <row r="25" spans="1:14" ht="12.75">
      <c r="A25" s="805" t="s">
        <v>553</v>
      </c>
      <c r="B25" s="794" t="s">
        <v>638</v>
      </c>
      <c r="C25" s="794" t="s">
        <v>639</v>
      </c>
      <c r="D25" s="794" t="s">
        <v>603</v>
      </c>
      <c r="E25" s="794">
        <v>680</v>
      </c>
      <c r="F25" s="794">
        <v>80</v>
      </c>
      <c r="G25" s="794">
        <v>80</v>
      </c>
      <c r="H25" s="794">
        <v>60</v>
      </c>
      <c r="I25" s="794"/>
      <c r="J25" s="794"/>
      <c r="K25" s="806"/>
      <c r="L25" s="982"/>
      <c r="M25" s="983"/>
      <c r="N25" s="807">
        <f aca="true" t="shared" si="6" ref="N25:N30">SUM(E25:L25)</f>
        <v>900</v>
      </c>
    </row>
    <row r="26" spans="1:14" ht="12.75">
      <c r="A26" s="808" t="s">
        <v>554</v>
      </c>
      <c r="B26" s="783" t="s">
        <v>640</v>
      </c>
      <c r="C26" s="809" t="s">
        <v>618</v>
      </c>
      <c r="D26" s="782" t="s">
        <v>603</v>
      </c>
      <c r="E26" s="782">
        <v>20607</v>
      </c>
      <c r="F26" s="809">
        <v>21358</v>
      </c>
      <c r="G26" s="782">
        <v>22191</v>
      </c>
      <c r="H26" s="782">
        <v>76226</v>
      </c>
      <c r="I26" s="782"/>
      <c r="J26" s="782"/>
      <c r="K26" s="810"/>
      <c r="L26" s="982"/>
      <c r="M26" s="983"/>
      <c r="N26" s="693">
        <f t="shared" si="6"/>
        <v>140382</v>
      </c>
    </row>
    <row r="27" spans="1:14" ht="12.75">
      <c r="A27" s="790" t="s">
        <v>72</v>
      </c>
      <c r="B27" s="783" t="s">
        <v>641</v>
      </c>
      <c r="C27" s="809" t="s">
        <v>618</v>
      </c>
      <c r="D27" s="782" t="s">
        <v>604</v>
      </c>
      <c r="E27" s="782">
        <v>358</v>
      </c>
      <c r="F27" s="809">
        <v>403</v>
      </c>
      <c r="G27" s="782">
        <v>454</v>
      </c>
      <c r="H27" s="782">
        <v>513</v>
      </c>
      <c r="I27" s="782">
        <v>280</v>
      </c>
      <c r="J27" s="782"/>
      <c r="K27" s="810"/>
      <c r="L27" s="982"/>
      <c r="M27" s="983"/>
      <c r="N27" s="693">
        <f t="shared" si="6"/>
        <v>2008</v>
      </c>
    </row>
    <row r="28" spans="1:14" ht="12.75">
      <c r="A28" s="808" t="s">
        <v>522</v>
      </c>
      <c r="B28" s="783" t="s">
        <v>642</v>
      </c>
      <c r="C28" s="809" t="s">
        <v>618</v>
      </c>
      <c r="D28" s="782" t="s">
        <v>602</v>
      </c>
      <c r="E28" s="782">
        <v>5142</v>
      </c>
      <c r="F28" s="809">
        <v>5142</v>
      </c>
      <c r="G28" s="782">
        <v>5142</v>
      </c>
      <c r="H28" s="782"/>
      <c r="I28" s="782"/>
      <c r="J28" s="782"/>
      <c r="K28" s="810"/>
      <c r="L28" s="982"/>
      <c r="M28" s="983"/>
      <c r="N28" s="692">
        <f t="shared" si="6"/>
        <v>15426</v>
      </c>
    </row>
    <row r="29" spans="1:14" ht="12.75">
      <c r="A29" s="790" t="s">
        <v>643</v>
      </c>
      <c r="B29" s="782" t="s">
        <v>644</v>
      </c>
      <c r="C29" s="809" t="s">
        <v>610</v>
      </c>
      <c r="D29" s="782" t="s">
        <v>645</v>
      </c>
      <c r="E29" s="782">
        <v>17895</v>
      </c>
      <c r="F29" s="809">
        <v>17895</v>
      </c>
      <c r="G29" s="782">
        <v>17895</v>
      </c>
      <c r="H29" s="782">
        <v>17895</v>
      </c>
      <c r="I29" s="782">
        <v>17895</v>
      </c>
      <c r="J29" s="782">
        <v>17895</v>
      </c>
      <c r="K29" s="810">
        <v>232630</v>
      </c>
      <c r="L29" s="982"/>
      <c r="M29" s="983"/>
      <c r="N29" s="795">
        <f t="shared" si="6"/>
        <v>340000</v>
      </c>
    </row>
    <row r="30" spans="1:14" ht="13.5" thickBot="1">
      <c r="A30" s="808" t="s">
        <v>646</v>
      </c>
      <c r="B30" s="811" t="s">
        <v>647</v>
      </c>
      <c r="C30" s="812" t="s">
        <v>601</v>
      </c>
      <c r="D30" s="811" t="s">
        <v>648</v>
      </c>
      <c r="E30" s="811"/>
      <c r="F30" s="812">
        <v>1667</v>
      </c>
      <c r="G30" s="811">
        <v>3334</v>
      </c>
      <c r="H30" s="811">
        <v>3334</v>
      </c>
      <c r="I30" s="811">
        <v>3334</v>
      </c>
      <c r="J30" s="811">
        <v>3334</v>
      </c>
      <c r="K30" s="811">
        <v>48343</v>
      </c>
      <c r="L30" s="982"/>
      <c r="M30" s="983"/>
      <c r="N30" s="795">
        <f t="shared" si="6"/>
        <v>63346</v>
      </c>
    </row>
    <row r="31" spans="1:14" ht="18" customHeight="1" thickBot="1">
      <c r="A31" s="771" t="s">
        <v>649</v>
      </c>
      <c r="B31" s="804" t="s">
        <v>650</v>
      </c>
      <c r="C31" s="813"/>
      <c r="D31" s="813"/>
      <c r="E31" s="804">
        <f>SUM(E32:E36)</f>
        <v>22685</v>
      </c>
      <c r="F31" s="804">
        <f aca="true" t="shared" si="7" ref="F31:K31">SUM(F32:F36)</f>
        <v>22799</v>
      </c>
      <c r="G31" s="804">
        <f t="shared" si="7"/>
        <v>20384</v>
      </c>
      <c r="H31" s="804">
        <f t="shared" si="7"/>
        <v>17823</v>
      </c>
      <c r="I31" s="804">
        <f t="shared" si="7"/>
        <v>14166</v>
      </c>
      <c r="J31" s="804">
        <f t="shared" si="7"/>
        <v>13257</v>
      </c>
      <c r="K31" s="804">
        <f t="shared" si="7"/>
        <v>90666</v>
      </c>
      <c r="L31" s="982"/>
      <c r="M31" s="984"/>
      <c r="N31" s="804">
        <f>SUM(N32:N36)</f>
        <v>201780</v>
      </c>
    </row>
    <row r="32" spans="1:14" ht="12.75">
      <c r="A32" s="805" t="s">
        <v>651</v>
      </c>
      <c r="B32" s="782" t="s">
        <v>652</v>
      </c>
      <c r="C32" s="814" t="s">
        <v>618</v>
      </c>
      <c r="D32" s="815" t="s">
        <v>603</v>
      </c>
      <c r="E32" s="815">
        <v>5050</v>
      </c>
      <c r="F32" s="814">
        <v>4300</v>
      </c>
      <c r="G32" s="815">
        <v>3500</v>
      </c>
      <c r="H32" s="815">
        <v>2700</v>
      </c>
      <c r="I32" s="815"/>
      <c r="J32" s="815"/>
      <c r="K32" s="203"/>
      <c r="L32" s="982"/>
      <c r="M32" s="983"/>
      <c r="N32" s="807">
        <f>SUM(E32:L32)</f>
        <v>15550</v>
      </c>
    </row>
    <row r="33" spans="1:14" ht="12.75">
      <c r="A33" s="808" t="s">
        <v>653</v>
      </c>
      <c r="B33" s="783" t="s">
        <v>654</v>
      </c>
      <c r="C33" s="816" t="s">
        <v>618</v>
      </c>
      <c r="D33" s="227" t="s">
        <v>604</v>
      </c>
      <c r="E33" s="227">
        <v>222</v>
      </c>
      <c r="F33" s="816">
        <v>177</v>
      </c>
      <c r="G33" s="227">
        <v>127</v>
      </c>
      <c r="H33" s="227">
        <v>67</v>
      </c>
      <c r="I33" s="227">
        <v>10</v>
      </c>
      <c r="J33" s="227"/>
      <c r="K33" s="817"/>
      <c r="L33" s="982"/>
      <c r="M33" s="983"/>
      <c r="N33" s="693">
        <f>SUM(E33:L33)</f>
        <v>603</v>
      </c>
    </row>
    <row r="34" spans="1:14" ht="12.75">
      <c r="A34" s="790" t="s">
        <v>77</v>
      </c>
      <c r="B34" s="783" t="s">
        <v>655</v>
      </c>
      <c r="C34" s="809" t="s">
        <v>618</v>
      </c>
      <c r="D34" s="782" t="s">
        <v>602</v>
      </c>
      <c r="E34" s="782">
        <v>2060</v>
      </c>
      <c r="F34" s="809">
        <v>1500</v>
      </c>
      <c r="G34" s="782">
        <v>800</v>
      </c>
      <c r="H34" s="782"/>
      <c r="I34" s="782"/>
      <c r="J34" s="782"/>
      <c r="K34" s="810"/>
      <c r="L34" s="982"/>
      <c r="M34" s="983"/>
      <c r="N34" s="692">
        <f>SUM(E34:L34)</f>
        <v>4360</v>
      </c>
    </row>
    <row r="35" spans="1:14" ht="12.75">
      <c r="A35" s="808" t="s">
        <v>78</v>
      </c>
      <c r="B35" s="783" t="s">
        <v>656</v>
      </c>
      <c r="C35" s="809" t="s">
        <v>610</v>
      </c>
      <c r="D35" s="782" t="s">
        <v>645</v>
      </c>
      <c r="E35" s="782">
        <v>13603</v>
      </c>
      <c r="F35" s="809">
        <v>13334</v>
      </c>
      <c r="G35" s="782">
        <v>12618</v>
      </c>
      <c r="H35" s="782">
        <v>11902</v>
      </c>
      <c r="I35" s="782">
        <v>11186</v>
      </c>
      <c r="J35" s="782">
        <v>10471</v>
      </c>
      <c r="K35" s="810">
        <v>70967</v>
      </c>
      <c r="L35" s="982"/>
      <c r="M35" s="983"/>
      <c r="N35" s="783">
        <f>SUM(E35:L35)</f>
        <v>144081</v>
      </c>
    </row>
    <row r="36" spans="1:14" ht="13.5" thickBot="1">
      <c r="A36" s="790" t="s">
        <v>657</v>
      </c>
      <c r="B36" s="782" t="s">
        <v>658</v>
      </c>
      <c r="C36" s="809" t="s">
        <v>601</v>
      </c>
      <c r="D36" s="818" t="s">
        <v>648</v>
      </c>
      <c r="E36" s="782">
        <v>1750</v>
      </c>
      <c r="F36" s="809">
        <v>3488</v>
      </c>
      <c r="G36" s="782">
        <v>3339</v>
      </c>
      <c r="H36" s="782">
        <v>3154</v>
      </c>
      <c r="I36" s="782">
        <v>2970</v>
      </c>
      <c r="J36" s="782">
        <v>2786</v>
      </c>
      <c r="K36" s="782">
        <v>19699</v>
      </c>
      <c r="L36" s="982"/>
      <c r="M36" s="983"/>
      <c r="N36" s="783">
        <f>SUM(E36:L36)</f>
        <v>37186</v>
      </c>
    </row>
    <row r="37" spans="1:14" ht="16.5" customHeight="1" thickBot="1">
      <c r="A37" s="788" t="s">
        <v>659</v>
      </c>
      <c r="B37" s="804" t="s">
        <v>660</v>
      </c>
      <c r="C37" s="813"/>
      <c r="D37" s="813"/>
      <c r="E37" s="804">
        <f aca="true" t="shared" si="8" ref="E37:K37">E24+E31</f>
        <v>67367</v>
      </c>
      <c r="F37" s="804">
        <f t="shared" si="8"/>
        <v>69344</v>
      </c>
      <c r="G37" s="804">
        <f t="shared" si="8"/>
        <v>69480</v>
      </c>
      <c r="H37" s="804">
        <f t="shared" si="8"/>
        <v>115851</v>
      </c>
      <c r="I37" s="804">
        <f t="shared" si="8"/>
        <v>35675</v>
      </c>
      <c r="J37" s="804">
        <f t="shared" si="8"/>
        <v>34486</v>
      </c>
      <c r="K37" s="819">
        <f t="shared" si="8"/>
        <v>371639</v>
      </c>
      <c r="L37" s="982"/>
      <c r="M37" s="984"/>
      <c r="N37" s="804">
        <f>N24+N31</f>
        <v>763842</v>
      </c>
    </row>
    <row r="38" spans="1:14" ht="16.5" customHeight="1" thickBot="1">
      <c r="A38" s="771" t="s">
        <v>661</v>
      </c>
      <c r="B38" s="775" t="s">
        <v>662</v>
      </c>
      <c r="C38" s="774"/>
      <c r="D38" s="774"/>
      <c r="E38" s="775">
        <f>E20+E37</f>
        <v>141396</v>
      </c>
      <c r="F38" s="775">
        <f>F20+F37</f>
        <v>77191</v>
      </c>
      <c r="G38" s="789"/>
      <c r="H38" s="789"/>
      <c r="I38" s="789"/>
      <c r="J38" s="789"/>
      <c r="K38" s="820"/>
      <c r="L38" s="985"/>
      <c r="M38" s="986"/>
      <c r="N38" s="775">
        <f>H20+N20+N37</f>
        <v>1309970</v>
      </c>
    </row>
    <row r="39" spans="2:14" ht="12.75">
      <c r="B39" s="87"/>
      <c r="C39" s="87"/>
      <c r="D39" s="87"/>
      <c r="E39" s="87"/>
      <c r="F39" s="87"/>
      <c r="G39" s="87"/>
      <c r="H39" s="821"/>
      <c r="I39" s="87"/>
      <c r="J39" s="87"/>
      <c r="K39" s="87"/>
      <c r="L39" s="87"/>
      <c r="M39" s="87"/>
      <c r="N39" s="87"/>
    </row>
  </sheetData>
  <mergeCells count="17">
    <mergeCell ref="B2:N2"/>
    <mergeCell ref="A4:A5"/>
    <mergeCell ref="B4:C5"/>
    <mergeCell ref="D4:D5"/>
    <mergeCell ref="E4:H4"/>
    <mergeCell ref="I4:N4"/>
    <mergeCell ref="B6:C6"/>
    <mergeCell ref="B7:C7"/>
    <mergeCell ref="B18:C18"/>
    <mergeCell ref="B20:C20"/>
    <mergeCell ref="E21:L21"/>
    <mergeCell ref="N21:N22"/>
    <mergeCell ref="L22:M38"/>
    <mergeCell ref="A21:A22"/>
    <mergeCell ref="B21:B22"/>
    <mergeCell ref="C21:C22"/>
    <mergeCell ref="D21:D22"/>
  </mergeCells>
  <printOptions/>
  <pageMargins left="0.5905511811023623" right="0" top="0.3937007874015748" bottom="0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4" max="4" width="12.8515625" style="0" customWidth="1"/>
    <col min="5" max="6" width="8.00390625" style="0" customWidth="1"/>
    <col min="7" max="7" width="7.8515625" style="0" customWidth="1"/>
    <col min="8" max="8" width="8.140625" style="0" customWidth="1"/>
    <col min="9" max="9" width="7.8515625" style="0" customWidth="1"/>
    <col min="10" max="10" width="8.00390625" style="0" customWidth="1"/>
    <col min="11" max="11" width="7.7109375" style="0" customWidth="1"/>
    <col min="12" max="12" width="8.57421875" style="0" customWidth="1"/>
    <col min="13" max="15" width="8.140625" style="0" customWidth="1"/>
    <col min="16" max="16" width="8.00390625" style="0" customWidth="1"/>
  </cols>
  <sheetData>
    <row r="1" ht="12.75">
      <c r="A1" s="84" t="s">
        <v>106</v>
      </c>
    </row>
    <row r="2" spans="13:17" ht="12.75">
      <c r="M2" s="930" t="s">
        <v>528</v>
      </c>
      <c r="N2" s="930"/>
      <c r="O2" s="930"/>
      <c r="P2" s="930"/>
      <c r="Q2" s="930"/>
    </row>
    <row r="3" spans="13:17" ht="12.75">
      <c r="M3" s="661"/>
      <c r="N3" s="661"/>
      <c r="O3" s="661"/>
      <c r="P3" s="661"/>
      <c r="Q3" s="661"/>
    </row>
    <row r="5" spans="1:17" ht="12.75">
      <c r="A5" s="903" t="s">
        <v>529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</row>
    <row r="6" spans="1:17" ht="12.75">
      <c r="A6" s="903" t="s">
        <v>557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</row>
    <row r="7" spans="1:17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9" spans="15:17" ht="13.5" thickBot="1">
      <c r="O9" s="954" t="s">
        <v>412</v>
      </c>
      <c r="P9" s="954"/>
      <c r="Q9" s="954"/>
    </row>
    <row r="10" spans="1:17" ht="15" customHeight="1" thickTop="1">
      <c r="A10" s="712" t="s">
        <v>249</v>
      </c>
      <c r="B10" s="975" t="s">
        <v>472</v>
      </c>
      <c r="C10" s="975"/>
      <c r="D10" s="975"/>
      <c r="E10" s="713" t="s">
        <v>530</v>
      </c>
      <c r="F10" s="713" t="s">
        <v>531</v>
      </c>
      <c r="G10" s="713" t="s">
        <v>532</v>
      </c>
      <c r="H10" s="713" t="s">
        <v>533</v>
      </c>
      <c r="I10" s="713" t="s">
        <v>534</v>
      </c>
      <c r="J10" s="713" t="s">
        <v>535</v>
      </c>
      <c r="K10" s="713" t="s">
        <v>536</v>
      </c>
      <c r="L10" s="713" t="s">
        <v>537</v>
      </c>
      <c r="M10" s="713" t="s">
        <v>538</v>
      </c>
      <c r="N10" s="713" t="s">
        <v>539</v>
      </c>
      <c r="O10" s="713" t="s">
        <v>540</v>
      </c>
      <c r="P10" s="713" t="s">
        <v>541</v>
      </c>
      <c r="Q10" s="714" t="s">
        <v>542</v>
      </c>
    </row>
    <row r="11" spans="1:17" ht="15" customHeight="1">
      <c r="A11" s="715" t="s">
        <v>256</v>
      </c>
      <c r="B11" s="973" t="s">
        <v>12</v>
      </c>
      <c r="C11" s="973"/>
      <c r="D11" s="97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5"/>
    </row>
    <row r="12" spans="1:17" ht="15" customHeight="1">
      <c r="A12" s="715" t="s">
        <v>58</v>
      </c>
      <c r="B12" s="974" t="s">
        <v>13</v>
      </c>
      <c r="C12" s="974"/>
      <c r="D12" s="974"/>
      <c r="E12" s="717">
        <v>5647</v>
      </c>
      <c r="F12" s="717">
        <v>5647</v>
      </c>
      <c r="G12" s="717">
        <v>5647</v>
      </c>
      <c r="H12" s="717">
        <v>5647</v>
      </c>
      <c r="I12" s="717">
        <v>5647</v>
      </c>
      <c r="J12" s="717">
        <v>5647</v>
      </c>
      <c r="K12" s="717">
        <v>5647</v>
      </c>
      <c r="L12" s="717">
        <v>5647</v>
      </c>
      <c r="M12" s="717">
        <v>5647</v>
      </c>
      <c r="N12" s="717">
        <v>5647</v>
      </c>
      <c r="O12" s="717">
        <v>5647</v>
      </c>
      <c r="P12" s="717">
        <v>5647</v>
      </c>
      <c r="Q12" s="718">
        <f aca="true" t="shared" si="0" ref="Q12:Q28">SUM(E12:P12)</f>
        <v>67764</v>
      </c>
    </row>
    <row r="13" spans="1:17" ht="15" customHeight="1">
      <c r="A13" s="715" t="s">
        <v>59</v>
      </c>
      <c r="B13" s="974" t="s">
        <v>543</v>
      </c>
      <c r="C13" s="974"/>
      <c r="D13" s="974"/>
      <c r="E13" s="717">
        <v>73639</v>
      </c>
      <c r="F13" s="717">
        <v>52709</v>
      </c>
      <c r="G13" s="717">
        <v>112749</v>
      </c>
      <c r="H13" s="717">
        <v>46729</v>
      </c>
      <c r="I13" s="717">
        <v>46729</v>
      </c>
      <c r="J13" s="717">
        <v>46729</v>
      </c>
      <c r="K13" s="717">
        <v>46728</v>
      </c>
      <c r="L13" s="717">
        <v>52708</v>
      </c>
      <c r="M13" s="717">
        <v>118748</v>
      </c>
      <c r="N13" s="717">
        <v>46728</v>
      </c>
      <c r="O13" s="717">
        <v>46728</v>
      </c>
      <c r="P13" s="717">
        <v>100620</v>
      </c>
      <c r="Q13" s="718">
        <f t="shared" si="0"/>
        <v>791544</v>
      </c>
    </row>
    <row r="14" spans="1:17" ht="15" customHeight="1">
      <c r="A14" s="715" t="s">
        <v>60</v>
      </c>
      <c r="B14" s="974" t="s">
        <v>544</v>
      </c>
      <c r="C14" s="974"/>
      <c r="D14" s="974"/>
      <c r="E14" s="717">
        <v>58438</v>
      </c>
      <c r="F14" s="717">
        <v>41394</v>
      </c>
      <c r="G14" s="717">
        <v>31654</v>
      </c>
      <c r="H14" s="717">
        <v>36524</v>
      </c>
      <c r="I14" s="717">
        <v>36524</v>
      </c>
      <c r="J14" s="717">
        <v>36524</v>
      </c>
      <c r="K14" s="717">
        <v>36524</v>
      </c>
      <c r="L14" s="717">
        <v>41394</v>
      </c>
      <c r="M14" s="717">
        <v>31654</v>
      </c>
      <c r="N14" s="717">
        <v>36524</v>
      </c>
      <c r="O14" s="717">
        <v>36524</v>
      </c>
      <c r="P14" s="717">
        <v>63310</v>
      </c>
      <c r="Q14" s="718">
        <f t="shared" si="0"/>
        <v>486988</v>
      </c>
    </row>
    <row r="15" spans="1:17" ht="15" customHeight="1">
      <c r="A15" s="715" t="s">
        <v>61</v>
      </c>
      <c r="B15" s="974" t="s">
        <v>545</v>
      </c>
      <c r="C15" s="974"/>
      <c r="D15" s="974"/>
      <c r="E15" s="717"/>
      <c r="F15" s="717"/>
      <c r="G15" s="717"/>
      <c r="H15" s="717">
        <v>1075</v>
      </c>
      <c r="I15" s="717">
        <v>8000</v>
      </c>
      <c r="J15" s="717"/>
      <c r="K15" s="717">
        <v>1075</v>
      </c>
      <c r="L15" s="717"/>
      <c r="M15" s="717"/>
      <c r="N15" s="717">
        <v>1075</v>
      </c>
      <c r="O15" s="717"/>
      <c r="P15" s="717">
        <v>22433</v>
      </c>
      <c r="Q15" s="718">
        <f t="shared" si="0"/>
        <v>33658</v>
      </c>
    </row>
    <row r="16" spans="1:17" ht="15" customHeight="1">
      <c r="A16" s="715" t="s">
        <v>63</v>
      </c>
      <c r="B16" s="969" t="s">
        <v>546</v>
      </c>
      <c r="C16" s="970"/>
      <c r="D16" s="971"/>
      <c r="E16" s="717">
        <v>1448</v>
      </c>
      <c r="F16" s="717">
        <v>1448</v>
      </c>
      <c r="G16" s="717">
        <v>3231</v>
      </c>
      <c r="H16" s="717">
        <v>3231</v>
      </c>
      <c r="I16" s="717">
        <v>3231</v>
      </c>
      <c r="J16" s="717">
        <v>3231</v>
      </c>
      <c r="K16" s="717">
        <v>3231</v>
      </c>
      <c r="L16" s="717">
        <v>3231</v>
      </c>
      <c r="M16" s="717">
        <v>3231</v>
      </c>
      <c r="N16" s="717">
        <v>3231</v>
      </c>
      <c r="O16" s="717">
        <v>1448</v>
      </c>
      <c r="P16" s="717">
        <v>1450</v>
      </c>
      <c r="Q16" s="718">
        <f t="shared" si="0"/>
        <v>31642</v>
      </c>
    </row>
    <row r="17" spans="1:17" ht="15" customHeight="1">
      <c r="A17" s="715" t="s">
        <v>65</v>
      </c>
      <c r="B17" s="716" t="s">
        <v>547</v>
      </c>
      <c r="C17" s="716"/>
      <c r="D17" s="716"/>
      <c r="E17" s="717"/>
      <c r="F17" s="717"/>
      <c r="G17" s="717"/>
      <c r="H17" s="717"/>
      <c r="I17" s="717"/>
      <c r="J17" s="717"/>
      <c r="K17" s="717"/>
      <c r="L17" s="717"/>
      <c r="M17" s="717"/>
      <c r="N17" s="717"/>
      <c r="O17" s="717"/>
      <c r="P17" s="717"/>
      <c r="Q17" s="718">
        <f t="shared" si="0"/>
        <v>0</v>
      </c>
    </row>
    <row r="18" spans="1:17" ht="15" customHeight="1">
      <c r="A18" s="715" t="s">
        <v>67</v>
      </c>
      <c r="B18" s="716" t="s">
        <v>95</v>
      </c>
      <c r="C18" s="716"/>
      <c r="D18" s="716"/>
      <c r="E18" s="717"/>
      <c r="F18" s="717">
        <v>100</v>
      </c>
      <c r="G18" s="717">
        <v>100</v>
      </c>
      <c r="H18" s="717">
        <v>100</v>
      </c>
      <c r="I18" s="717">
        <v>100</v>
      </c>
      <c r="J18" s="717">
        <v>100</v>
      </c>
      <c r="K18" s="717">
        <v>100</v>
      </c>
      <c r="L18" s="717">
        <v>100</v>
      </c>
      <c r="M18" s="717">
        <v>100</v>
      </c>
      <c r="N18" s="717">
        <v>100</v>
      </c>
      <c r="O18" s="717">
        <v>100</v>
      </c>
      <c r="P18" s="717"/>
      <c r="Q18" s="718">
        <f t="shared" si="0"/>
        <v>1000</v>
      </c>
    </row>
    <row r="19" spans="1:17" ht="15" customHeight="1">
      <c r="A19" s="715" t="s">
        <v>68</v>
      </c>
      <c r="B19" s="969" t="s">
        <v>96</v>
      </c>
      <c r="C19" s="970"/>
      <c r="D19" s="971"/>
      <c r="E19" s="717"/>
      <c r="F19" s="717"/>
      <c r="G19" s="717"/>
      <c r="H19" s="717">
        <v>10625</v>
      </c>
      <c r="I19" s="717"/>
      <c r="J19" s="717">
        <v>4912</v>
      </c>
      <c r="K19" s="717">
        <v>27739</v>
      </c>
      <c r="L19" s="717"/>
      <c r="M19" s="717"/>
      <c r="N19" s="717"/>
      <c r="O19" s="717"/>
      <c r="P19" s="717"/>
      <c r="Q19" s="718">
        <f t="shared" si="0"/>
        <v>43276</v>
      </c>
    </row>
    <row r="20" spans="1:17" ht="15" customHeight="1">
      <c r="A20" s="715" t="s">
        <v>69</v>
      </c>
      <c r="B20" s="716" t="s">
        <v>548</v>
      </c>
      <c r="C20" s="716"/>
      <c r="D20" s="716"/>
      <c r="E20" s="717">
        <v>22962</v>
      </c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8">
        <f t="shared" si="0"/>
        <v>22962</v>
      </c>
    </row>
    <row r="21" spans="1:17" s="722" customFormat="1" ht="15" customHeight="1">
      <c r="A21" s="719" t="s">
        <v>70</v>
      </c>
      <c r="B21" s="972" t="s">
        <v>549</v>
      </c>
      <c r="C21" s="972"/>
      <c r="D21" s="972"/>
      <c r="E21" s="720">
        <f>SUM(E12:E20)</f>
        <v>162134</v>
      </c>
      <c r="F21" s="720">
        <f aca="true" t="shared" si="1" ref="F21:P21">SUM(F12:F20)</f>
        <v>101298</v>
      </c>
      <c r="G21" s="720">
        <f t="shared" si="1"/>
        <v>153381</v>
      </c>
      <c r="H21" s="720">
        <f t="shared" si="1"/>
        <v>103931</v>
      </c>
      <c r="I21" s="720">
        <f t="shared" si="1"/>
        <v>100231</v>
      </c>
      <c r="J21" s="720">
        <f t="shared" si="1"/>
        <v>97143</v>
      </c>
      <c r="K21" s="720">
        <f t="shared" si="1"/>
        <v>121044</v>
      </c>
      <c r="L21" s="720">
        <f t="shared" si="1"/>
        <v>103080</v>
      </c>
      <c r="M21" s="720">
        <f t="shared" si="1"/>
        <v>159380</v>
      </c>
      <c r="N21" s="720">
        <f t="shared" si="1"/>
        <v>93305</v>
      </c>
      <c r="O21" s="720">
        <f t="shared" si="1"/>
        <v>90447</v>
      </c>
      <c r="P21" s="720">
        <f t="shared" si="1"/>
        <v>193460</v>
      </c>
      <c r="Q21" s="721">
        <f t="shared" si="0"/>
        <v>1478834</v>
      </c>
    </row>
    <row r="22" spans="1:17" ht="15" customHeight="1">
      <c r="A22" s="684"/>
      <c r="B22" s="973" t="s">
        <v>24</v>
      </c>
      <c r="C22" s="973"/>
      <c r="D22" s="973"/>
      <c r="E22" s="717"/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717"/>
      <c r="Q22" s="718"/>
    </row>
    <row r="23" spans="1:17" ht="15" customHeight="1">
      <c r="A23" s="715" t="s">
        <v>521</v>
      </c>
      <c r="B23" s="974" t="s">
        <v>25</v>
      </c>
      <c r="C23" s="974"/>
      <c r="D23" s="974"/>
      <c r="E23" s="717">
        <v>162000</v>
      </c>
      <c r="F23" s="717">
        <v>95800</v>
      </c>
      <c r="G23" s="717">
        <v>114800</v>
      </c>
      <c r="H23" s="717">
        <v>107145</v>
      </c>
      <c r="I23" s="717">
        <v>90303</v>
      </c>
      <c r="J23" s="717">
        <v>90303</v>
      </c>
      <c r="K23" s="717">
        <v>107397</v>
      </c>
      <c r="L23" s="717">
        <v>100303</v>
      </c>
      <c r="M23" s="717">
        <v>114051</v>
      </c>
      <c r="N23" s="717">
        <v>107145</v>
      </c>
      <c r="O23" s="717">
        <v>100303</v>
      </c>
      <c r="P23" s="717">
        <v>115247</v>
      </c>
      <c r="Q23" s="718">
        <f t="shared" si="0"/>
        <v>1304797</v>
      </c>
    </row>
    <row r="24" spans="1:17" ht="15" customHeight="1">
      <c r="A24" s="715" t="s">
        <v>550</v>
      </c>
      <c r="B24" s="974" t="s">
        <v>551</v>
      </c>
      <c r="C24" s="974"/>
      <c r="D24" s="974"/>
      <c r="E24" s="717"/>
      <c r="F24" s="717"/>
      <c r="G24" s="717"/>
      <c r="H24" s="717"/>
      <c r="I24" s="717">
        <v>2000</v>
      </c>
      <c r="J24" s="717"/>
      <c r="K24" s="717"/>
      <c r="L24" s="717"/>
      <c r="M24" s="717">
        <v>2330</v>
      </c>
      <c r="N24" s="717"/>
      <c r="O24" s="717"/>
      <c r="P24" s="717">
        <v>900</v>
      </c>
      <c r="Q24" s="718">
        <f t="shared" si="0"/>
        <v>5230</v>
      </c>
    </row>
    <row r="25" spans="1:17" ht="15" customHeight="1">
      <c r="A25" s="715" t="s">
        <v>552</v>
      </c>
      <c r="B25" s="969" t="s">
        <v>486</v>
      </c>
      <c r="C25" s="970"/>
      <c r="D25" s="971"/>
      <c r="E25" s="717"/>
      <c r="F25" s="717"/>
      <c r="G25" s="717"/>
      <c r="H25" s="717">
        <v>600</v>
      </c>
      <c r="I25" s="717"/>
      <c r="J25" s="717"/>
      <c r="K25" s="717"/>
      <c r="L25" s="717"/>
      <c r="M25" s="717"/>
      <c r="N25" s="717">
        <v>600</v>
      </c>
      <c r="O25" s="717"/>
      <c r="P25" s="717"/>
      <c r="Q25" s="718">
        <f t="shared" si="0"/>
        <v>1200</v>
      </c>
    </row>
    <row r="26" spans="1:17" ht="15" customHeight="1">
      <c r="A26" s="715" t="s">
        <v>553</v>
      </c>
      <c r="B26" s="969" t="s">
        <v>104</v>
      </c>
      <c r="C26" s="970"/>
      <c r="D26" s="971"/>
      <c r="E26" s="717">
        <v>34</v>
      </c>
      <c r="F26" s="717">
        <v>34</v>
      </c>
      <c r="G26" s="717">
        <v>34</v>
      </c>
      <c r="H26" s="717">
        <v>6297</v>
      </c>
      <c r="I26" s="717">
        <v>34</v>
      </c>
      <c r="J26" s="717">
        <v>34</v>
      </c>
      <c r="K26" s="717">
        <v>6297</v>
      </c>
      <c r="L26" s="717">
        <v>34</v>
      </c>
      <c r="M26" s="717">
        <v>34</v>
      </c>
      <c r="N26" s="717">
        <v>6297</v>
      </c>
      <c r="O26" s="717">
        <v>34</v>
      </c>
      <c r="P26" s="717">
        <v>27382</v>
      </c>
      <c r="Q26" s="718">
        <f t="shared" si="0"/>
        <v>46545</v>
      </c>
    </row>
    <row r="27" spans="1:17" ht="15" customHeight="1">
      <c r="A27" s="715" t="s">
        <v>554</v>
      </c>
      <c r="B27" s="969" t="s">
        <v>555</v>
      </c>
      <c r="C27" s="970"/>
      <c r="D27" s="971"/>
      <c r="E27" s="717"/>
      <c r="F27" s="717"/>
      <c r="G27" s="717"/>
      <c r="H27" s="717">
        <v>34000</v>
      </c>
      <c r="I27" s="717">
        <v>7350</v>
      </c>
      <c r="J27" s="717">
        <v>7350</v>
      </c>
      <c r="K27" s="717">
        <v>7350</v>
      </c>
      <c r="L27" s="717">
        <v>8330</v>
      </c>
      <c r="M27" s="717">
        <v>7370</v>
      </c>
      <c r="N27" s="717">
        <v>7350</v>
      </c>
      <c r="O27" s="717">
        <v>7350</v>
      </c>
      <c r="P27" s="717">
        <v>34612</v>
      </c>
      <c r="Q27" s="718">
        <f t="shared" si="0"/>
        <v>121062</v>
      </c>
    </row>
    <row r="28" spans="1:17" s="722" customFormat="1" ht="15" customHeight="1">
      <c r="A28" s="719" t="s">
        <v>72</v>
      </c>
      <c r="B28" s="972" t="s">
        <v>556</v>
      </c>
      <c r="C28" s="972"/>
      <c r="D28" s="972"/>
      <c r="E28" s="720">
        <f>SUM(E23:E27)</f>
        <v>162034</v>
      </c>
      <c r="F28" s="720">
        <f aca="true" t="shared" si="2" ref="F28:P28">SUM(F23:F27)</f>
        <v>95834</v>
      </c>
      <c r="G28" s="720">
        <f t="shared" si="2"/>
        <v>114834</v>
      </c>
      <c r="H28" s="720">
        <f t="shared" si="2"/>
        <v>148042</v>
      </c>
      <c r="I28" s="720">
        <f t="shared" si="2"/>
        <v>99687</v>
      </c>
      <c r="J28" s="720">
        <f t="shared" si="2"/>
        <v>97687</v>
      </c>
      <c r="K28" s="720">
        <f t="shared" si="2"/>
        <v>121044</v>
      </c>
      <c r="L28" s="720">
        <f t="shared" si="2"/>
        <v>108667</v>
      </c>
      <c r="M28" s="720">
        <f t="shared" si="2"/>
        <v>123785</v>
      </c>
      <c r="N28" s="720">
        <f t="shared" si="2"/>
        <v>121392</v>
      </c>
      <c r="O28" s="720">
        <f t="shared" si="2"/>
        <v>107687</v>
      </c>
      <c r="P28" s="720">
        <f t="shared" si="2"/>
        <v>178141</v>
      </c>
      <c r="Q28" s="721">
        <f t="shared" si="0"/>
        <v>1478834</v>
      </c>
    </row>
  </sheetData>
  <mergeCells count="20">
    <mergeCell ref="M2:Q2"/>
    <mergeCell ref="A5:Q5"/>
    <mergeCell ref="A6:Q6"/>
    <mergeCell ref="O9:Q9"/>
    <mergeCell ref="B10:D10"/>
    <mergeCell ref="B11:D11"/>
    <mergeCell ref="B12:D12"/>
    <mergeCell ref="B13:D13"/>
    <mergeCell ref="B14:D14"/>
    <mergeCell ref="B15:D15"/>
    <mergeCell ref="B16:D16"/>
    <mergeCell ref="B19:D19"/>
    <mergeCell ref="B21:D21"/>
    <mergeCell ref="B22:D22"/>
    <mergeCell ref="B23:D23"/>
    <mergeCell ref="B24:D24"/>
    <mergeCell ref="B25:D25"/>
    <mergeCell ref="B26:D26"/>
    <mergeCell ref="B27:D27"/>
    <mergeCell ref="B28:D28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B1" sqref="B1"/>
    </sheetView>
  </sheetViews>
  <sheetFormatPr defaultColWidth="9.140625" defaultRowHeight="15.75" customHeight="1"/>
  <cols>
    <col min="1" max="1" width="49.140625" style="0" customWidth="1"/>
    <col min="2" max="2" width="20.57421875" style="0" customWidth="1"/>
  </cols>
  <sheetData>
    <row r="1" spans="1:2" ht="15.75" customHeight="1">
      <c r="A1" s="646"/>
      <c r="B1" s="647" t="s">
        <v>441</v>
      </c>
    </row>
    <row r="2" spans="1:2" ht="15.75" customHeight="1">
      <c r="A2" s="645" t="s">
        <v>106</v>
      </c>
      <c r="B2" s="646"/>
    </row>
    <row r="3" spans="1:2" ht="15.75" customHeight="1">
      <c r="A3" s="646"/>
      <c r="B3" s="646"/>
    </row>
    <row r="4" spans="1:2" ht="15.75" customHeight="1">
      <c r="A4" s="928" t="s">
        <v>442</v>
      </c>
      <c r="B4" s="928"/>
    </row>
    <row r="5" spans="1:2" ht="15.75" customHeight="1">
      <c r="A5" s="928" t="s">
        <v>443</v>
      </c>
      <c r="B5" s="928"/>
    </row>
    <row r="6" spans="1:2" ht="15.75" customHeight="1" thickBot="1">
      <c r="A6" s="648"/>
      <c r="B6" s="649" t="s">
        <v>444</v>
      </c>
    </row>
    <row r="7" spans="1:2" ht="31.5" customHeight="1" thickBot="1">
      <c r="A7" s="650" t="s">
        <v>445</v>
      </c>
      <c r="B7" s="651" t="s">
        <v>223</v>
      </c>
    </row>
    <row r="8" spans="1:2" ht="15.75" customHeight="1">
      <c r="A8" s="652" t="s">
        <v>446</v>
      </c>
      <c r="B8" s="653">
        <v>223782</v>
      </c>
    </row>
    <row r="9" spans="1:2" ht="15.75" customHeight="1">
      <c r="A9" s="654" t="s">
        <v>467</v>
      </c>
      <c r="B9" s="655">
        <v>640</v>
      </c>
    </row>
    <row r="10" spans="1:2" ht="15.75" customHeight="1">
      <c r="A10" s="654" t="s">
        <v>447</v>
      </c>
      <c r="B10" s="655">
        <v>22000</v>
      </c>
    </row>
    <row r="11" spans="1:2" ht="15.75" customHeight="1">
      <c r="A11" s="654" t="s">
        <v>468</v>
      </c>
      <c r="B11" s="655">
        <v>15500</v>
      </c>
    </row>
    <row r="12" spans="1:2" ht="15.75" customHeight="1">
      <c r="A12" s="654" t="s">
        <v>448</v>
      </c>
      <c r="B12" s="655">
        <v>6200</v>
      </c>
    </row>
    <row r="13" spans="1:2" ht="15.75" customHeight="1">
      <c r="A13" s="654" t="s">
        <v>449</v>
      </c>
      <c r="B13" s="655">
        <v>11500</v>
      </c>
    </row>
    <row r="14" spans="1:2" ht="15.75" customHeight="1">
      <c r="A14" s="654" t="s">
        <v>469</v>
      </c>
      <c r="B14" s="655">
        <v>950</v>
      </c>
    </row>
    <row r="15" spans="1:2" ht="15.75" customHeight="1">
      <c r="A15" s="654" t="s">
        <v>450</v>
      </c>
      <c r="B15" s="655">
        <v>53040</v>
      </c>
    </row>
    <row r="16" spans="1:2" ht="15.75" customHeight="1">
      <c r="A16" s="654" t="s">
        <v>451</v>
      </c>
      <c r="B16" s="655">
        <v>48180</v>
      </c>
    </row>
    <row r="17" spans="1:2" ht="15.75" customHeight="1">
      <c r="A17" s="654" t="s">
        <v>452</v>
      </c>
      <c r="B17" s="655">
        <v>2560</v>
      </c>
    </row>
    <row r="18" spans="1:2" ht="15.75" customHeight="1">
      <c r="A18" s="656" t="s">
        <v>453</v>
      </c>
      <c r="B18" s="655">
        <v>6100</v>
      </c>
    </row>
    <row r="19" spans="1:2" ht="15.75" customHeight="1">
      <c r="A19" s="656" t="s">
        <v>454</v>
      </c>
      <c r="B19" s="655">
        <v>8000</v>
      </c>
    </row>
    <row r="20" spans="1:2" ht="15.75" customHeight="1">
      <c r="A20" s="656" t="s">
        <v>455</v>
      </c>
      <c r="B20" s="655">
        <v>45200</v>
      </c>
    </row>
    <row r="21" spans="1:2" ht="15.75" customHeight="1">
      <c r="A21" s="656" t="s">
        <v>456</v>
      </c>
      <c r="B21" s="655">
        <v>2100</v>
      </c>
    </row>
    <row r="22" spans="1:2" ht="15.75" customHeight="1">
      <c r="A22" s="656" t="s">
        <v>457</v>
      </c>
      <c r="B22" s="655">
        <v>8000</v>
      </c>
    </row>
    <row r="23" spans="1:2" ht="15.75" customHeight="1">
      <c r="A23" s="656" t="s">
        <v>458</v>
      </c>
      <c r="B23" s="655">
        <v>14500</v>
      </c>
    </row>
    <row r="24" spans="1:2" ht="15.75" customHeight="1">
      <c r="A24" s="656" t="s">
        <v>236</v>
      </c>
      <c r="B24" s="655">
        <v>22126</v>
      </c>
    </row>
    <row r="25" spans="1:2" ht="15.75" customHeight="1">
      <c r="A25" s="656" t="s">
        <v>459</v>
      </c>
      <c r="B25" s="655">
        <v>23227</v>
      </c>
    </row>
    <row r="26" spans="1:2" ht="15.75" customHeight="1">
      <c r="A26" s="656" t="s">
        <v>460</v>
      </c>
      <c r="B26" s="655">
        <v>7471</v>
      </c>
    </row>
    <row r="27" spans="1:2" ht="15.75" customHeight="1">
      <c r="A27" s="656" t="s">
        <v>461</v>
      </c>
      <c r="B27" s="655">
        <v>8499</v>
      </c>
    </row>
    <row r="28" spans="1:2" ht="15.75" customHeight="1">
      <c r="A28" s="656" t="s">
        <v>462</v>
      </c>
      <c r="B28" s="655">
        <v>14068</v>
      </c>
    </row>
    <row r="29" spans="1:2" ht="15.75" customHeight="1">
      <c r="A29" s="656" t="s">
        <v>33</v>
      </c>
      <c r="B29" s="655">
        <v>2330</v>
      </c>
    </row>
    <row r="30" spans="1:2" ht="15.75" customHeight="1">
      <c r="A30" s="656" t="s">
        <v>463</v>
      </c>
      <c r="B30" s="655">
        <v>2900</v>
      </c>
    </row>
    <row r="31" spans="1:2" ht="15.75" customHeight="1">
      <c r="A31" s="654" t="s">
        <v>464</v>
      </c>
      <c r="B31" s="655">
        <v>690507</v>
      </c>
    </row>
    <row r="32" spans="1:2" ht="15.75" customHeight="1">
      <c r="A32" s="654" t="s">
        <v>465</v>
      </c>
      <c r="B32" s="655">
        <v>46545</v>
      </c>
    </row>
    <row r="33" spans="1:2" ht="15.75" customHeight="1">
      <c r="A33" s="654" t="s">
        <v>29</v>
      </c>
      <c r="B33" s="655">
        <v>28683</v>
      </c>
    </row>
    <row r="34" spans="1:2" ht="15.75" customHeight="1">
      <c r="A34" s="654" t="s">
        <v>527</v>
      </c>
      <c r="B34" s="655">
        <v>23062</v>
      </c>
    </row>
    <row r="35" spans="1:2" ht="15.75" customHeight="1" thickBot="1">
      <c r="A35" s="657" t="s">
        <v>82</v>
      </c>
      <c r="B35" s="658">
        <v>98000</v>
      </c>
    </row>
    <row r="36" spans="1:2" ht="15.75" customHeight="1" thickBot="1">
      <c r="A36" s="659" t="s">
        <v>466</v>
      </c>
      <c r="B36" s="660">
        <f>SUM(B8:B35)</f>
        <v>1435670</v>
      </c>
    </row>
  </sheetData>
  <mergeCells count="2">
    <mergeCell ref="A4:B4"/>
    <mergeCell ref="A5:B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26" sqref="A26"/>
    </sheetView>
  </sheetViews>
  <sheetFormatPr defaultColWidth="9.140625" defaultRowHeight="15" customHeight="1"/>
  <cols>
    <col min="1" max="1" width="6.28125" style="0" customWidth="1"/>
    <col min="2" max="2" width="32.28125" style="0" customWidth="1"/>
    <col min="3" max="3" width="27.28125" style="0" customWidth="1"/>
    <col min="4" max="4" width="14.28125" style="0" customWidth="1"/>
    <col min="5" max="5" width="6.421875" style="0" customWidth="1"/>
    <col min="6" max="6" width="11.28125" style="0" customWidth="1"/>
    <col min="7" max="7" width="6.140625" style="0" customWidth="1"/>
    <col min="8" max="8" width="11.140625" style="0" customWidth="1"/>
  </cols>
  <sheetData>
    <row r="1" spans="1:8" ht="15" customHeight="1">
      <c r="A1" s="84" t="s">
        <v>106</v>
      </c>
      <c r="F1" s="902" t="s">
        <v>311</v>
      </c>
      <c r="G1" s="902"/>
      <c r="H1" s="902"/>
    </row>
    <row r="4" spans="1:8" ht="15" customHeight="1">
      <c r="A4" s="903" t="s">
        <v>312</v>
      </c>
      <c r="B4" s="903"/>
      <c r="C4" s="903"/>
      <c r="D4" s="903"/>
      <c r="E4" s="903"/>
      <c r="F4" s="903"/>
      <c r="G4" s="903"/>
      <c r="H4" s="903"/>
    </row>
    <row r="5" spans="1:8" ht="15" customHeight="1">
      <c r="A5" s="903" t="s">
        <v>332</v>
      </c>
      <c r="B5" s="903"/>
      <c r="C5" s="903"/>
      <c r="D5" s="903"/>
      <c r="E5" s="903"/>
      <c r="F5" s="903"/>
      <c r="G5" s="903"/>
      <c r="H5" s="903"/>
    </row>
    <row r="7" spans="7:8" ht="15" customHeight="1" thickBot="1">
      <c r="G7" s="904" t="s">
        <v>248</v>
      </c>
      <c r="H7" s="904"/>
    </row>
    <row r="8" spans="1:8" s="84" customFormat="1" ht="15" customHeight="1">
      <c r="A8" s="907" t="s">
        <v>57</v>
      </c>
      <c r="B8" s="898"/>
      <c r="C8" s="485" t="s">
        <v>313</v>
      </c>
      <c r="D8" s="907" t="s">
        <v>314</v>
      </c>
      <c r="E8" s="898"/>
      <c r="F8" s="897" t="s">
        <v>315</v>
      </c>
      <c r="G8" s="897"/>
      <c r="H8" s="898"/>
    </row>
    <row r="9" spans="1:8" s="84" customFormat="1" ht="15" customHeight="1" thickBot="1">
      <c r="A9" s="486"/>
      <c r="B9" s="487"/>
      <c r="C9" s="486"/>
      <c r="D9" s="899" t="s">
        <v>316</v>
      </c>
      <c r="E9" s="900"/>
      <c r="F9" s="901" t="s">
        <v>317</v>
      </c>
      <c r="G9" s="901"/>
      <c r="H9" s="900"/>
    </row>
    <row r="10" spans="1:8" ht="15" customHeight="1">
      <c r="A10" s="501" t="s">
        <v>318</v>
      </c>
      <c r="B10" s="502"/>
      <c r="C10" s="226" t="s">
        <v>319</v>
      </c>
      <c r="D10" s="490"/>
      <c r="E10" s="491"/>
      <c r="F10" s="87"/>
      <c r="G10" s="87"/>
      <c r="H10" s="489"/>
    </row>
    <row r="11" spans="1:8" ht="15" customHeight="1">
      <c r="A11" s="488" t="s">
        <v>320</v>
      </c>
      <c r="B11" s="489"/>
      <c r="C11" s="226"/>
      <c r="D11" s="492">
        <v>30000</v>
      </c>
      <c r="E11" s="491"/>
      <c r="F11" s="87"/>
      <c r="G11" s="87"/>
      <c r="H11" s="493">
        <v>8600</v>
      </c>
    </row>
    <row r="12" spans="1:8" ht="15" customHeight="1">
      <c r="A12" s="226"/>
      <c r="B12" s="489" t="s">
        <v>321</v>
      </c>
      <c r="C12" s="494" t="s">
        <v>322</v>
      </c>
      <c r="D12" s="490"/>
      <c r="E12" s="491"/>
      <c r="F12" s="87">
        <v>1000</v>
      </c>
      <c r="G12" s="87"/>
      <c r="H12" s="489"/>
    </row>
    <row r="13" spans="1:8" ht="15" customHeight="1">
      <c r="A13" s="226"/>
      <c r="B13" s="489" t="s">
        <v>323</v>
      </c>
      <c r="C13" s="494" t="s">
        <v>324</v>
      </c>
      <c r="D13" s="490"/>
      <c r="E13" s="491"/>
      <c r="F13" s="87">
        <v>7600</v>
      </c>
      <c r="G13" s="87"/>
      <c r="H13" s="489"/>
    </row>
    <row r="14" spans="1:8" ht="15" customHeight="1">
      <c r="A14" s="226"/>
      <c r="B14" s="489"/>
      <c r="C14" s="494"/>
      <c r="D14" s="490"/>
      <c r="E14" s="491"/>
      <c r="F14" s="87"/>
      <c r="G14" s="87"/>
      <c r="H14" s="489"/>
    </row>
    <row r="15" spans="1:8" ht="15" customHeight="1">
      <c r="A15" s="488" t="s">
        <v>325</v>
      </c>
      <c r="B15" s="489"/>
      <c r="C15" s="494"/>
      <c r="D15" s="492">
        <v>135000</v>
      </c>
      <c r="E15" s="491"/>
      <c r="F15" s="87"/>
      <c r="G15" s="87"/>
      <c r="H15" s="493">
        <v>100</v>
      </c>
    </row>
    <row r="16" spans="1:8" ht="15" customHeight="1">
      <c r="A16" s="226"/>
      <c r="B16" s="489" t="s">
        <v>326</v>
      </c>
      <c r="C16" s="494" t="s">
        <v>327</v>
      </c>
      <c r="D16" s="490"/>
      <c r="E16" s="491"/>
      <c r="F16" s="87">
        <v>0</v>
      </c>
      <c r="G16" s="87"/>
      <c r="H16" s="489"/>
    </row>
    <row r="17" spans="1:8" ht="15" customHeight="1">
      <c r="A17" s="226"/>
      <c r="B17" s="500" t="s">
        <v>328</v>
      </c>
      <c r="C17" s="905" t="s">
        <v>329</v>
      </c>
      <c r="D17" s="906"/>
      <c r="E17" s="491"/>
      <c r="F17" s="87"/>
      <c r="G17" s="87"/>
      <c r="H17" s="489"/>
    </row>
    <row r="18" spans="1:8" ht="15" customHeight="1">
      <c r="A18" s="226"/>
      <c r="B18" s="500" t="s">
        <v>330</v>
      </c>
      <c r="C18" s="905"/>
      <c r="D18" s="906"/>
      <c r="E18" s="491"/>
      <c r="F18" s="87">
        <v>100</v>
      </c>
      <c r="G18" s="87"/>
      <c r="H18" s="489"/>
    </row>
    <row r="19" spans="1:8" ht="15" customHeight="1" thickBot="1">
      <c r="A19" s="226"/>
      <c r="B19" s="489"/>
      <c r="C19" s="226"/>
      <c r="D19" s="494"/>
      <c r="E19" s="495"/>
      <c r="F19" s="87"/>
      <c r="G19" s="87"/>
      <c r="H19" s="489"/>
    </row>
    <row r="20" spans="1:8" ht="28.5" customHeight="1" thickBot="1">
      <c r="A20" s="496" t="s">
        <v>331</v>
      </c>
      <c r="B20" s="497"/>
      <c r="C20" s="498"/>
      <c r="D20" s="496"/>
      <c r="E20" s="497"/>
      <c r="F20" s="461"/>
      <c r="G20" s="461"/>
      <c r="H20" s="499">
        <f>SUM(H11+H15)</f>
        <v>8700</v>
      </c>
    </row>
    <row r="22" ht="15" customHeight="1">
      <c r="A22" t="s">
        <v>333</v>
      </c>
    </row>
    <row r="23" spans="2:3" ht="15" customHeight="1">
      <c r="B23" s="484" t="s">
        <v>320</v>
      </c>
      <c r="C23" t="s">
        <v>337</v>
      </c>
    </row>
    <row r="24" ht="15" customHeight="1">
      <c r="C24" t="s">
        <v>334</v>
      </c>
    </row>
    <row r="25" ht="15" customHeight="1">
      <c r="C25" t="s">
        <v>338</v>
      </c>
    </row>
    <row r="26" spans="1:3" ht="15" customHeight="1">
      <c r="A26" s="84"/>
      <c r="B26" s="484" t="s">
        <v>325</v>
      </c>
      <c r="C26" t="s">
        <v>339</v>
      </c>
    </row>
    <row r="27" ht="15" customHeight="1">
      <c r="C27" t="s">
        <v>335</v>
      </c>
    </row>
    <row r="28" ht="15" customHeight="1">
      <c r="C28" t="s">
        <v>336</v>
      </c>
    </row>
    <row r="29" ht="15" customHeight="1">
      <c r="C29" t="s">
        <v>340</v>
      </c>
    </row>
  </sheetData>
  <mergeCells count="11">
    <mergeCell ref="C17:C18"/>
    <mergeCell ref="D17:D18"/>
    <mergeCell ref="A8:B8"/>
    <mergeCell ref="D8:E8"/>
    <mergeCell ref="F8:H8"/>
    <mergeCell ref="D9:E9"/>
    <mergeCell ref="F9:H9"/>
    <mergeCell ref="F1:H1"/>
    <mergeCell ref="A4:H4"/>
    <mergeCell ref="A5:H5"/>
    <mergeCell ref="G7:H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2" sqref="A2"/>
    </sheetView>
  </sheetViews>
  <sheetFormatPr defaultColWidth="9.140625" defaultRowHeight="12.75"/>
  <cols>
    <col min="1" max="1" width="40.7109375" style="0" customWidth="1"/>
    <col min="3" max="3" width="40.7109375" style="0" customWidth="1"/>
  </cols>
  <sheetData>
    <row r="1" ht="12.75">
      <c r="A1" s="84" t="s">
        <v>106</v>
      </c>
    </row>
    <row r="2" spans="1:4" ht="12.75">
      <c r="A2" s="84"/>
      <c r="C2" s="966" t="s">
        <v>495</v>
      </c>
      <c r="D2" s="967"/>
    </row>
    <row r="4" spans="1:4" ht="12.75">
      <c r="A4" s="903" t="s">
        <v>496</v>
      </c>
      <c r="B4" s="903"/>
      <c r="C4" s="903"/>
      <c r="D4" s="903"/>
    </row>
    <row r="5" spans="1:4" ht="12.75">
      <c r="A5" s="903" t="s">
        <v>520</v>
      </c>
      <c r="B5" s="903"/>
      <c r="C5" s="903"/>
      <c r="D5" s="903"/>
    </row>
    <row r="6" spans="1:4" ht="13.5" thickBot="1">
      <c r="A6" s="697"/>
      <c r="B6" s="697"/>
      <c r="C6" s="968" t="s">
        <v>497</v>
      </c>
      <c r="D6" s="968"/>
    </row>
    <row r="7" spans="1:4" ht="13.5" thickTop="1">
      <c r="A7" s="707" t="s">
        <v>498</v>
      </c>
      <c r="B7" s="706" t="s">
        <v>268</v>
      </c>
      <c r="C7" s="707" t="s">
        <v>499</v>
      </c>
      <c r="D7" s="710" t="s">
        <v>268</v>
      </c>
    </row>
    <row r="8" spans="1:4" ht="12.75">
      <c r="A8" s="690" t="s">
        <v>13</v>
      </c>
      <c r="B8" s="700">
        <v>67764</v>
      </c>
      <c r="C8" s="692" t="s">
        <v>26</v>
      </c>
      <c r="D8" s="698">
        <v>644347</v>
      </c>
    </row>
    <row r="9" spans="1:4" ht="12.75">
      <c r="A9" s="684" t="s">
        <v>500</v>
      </c>
      <c r="B9" s="701">
        <v>791544</v>
      </c>
      <c r="C9" s="693" t="s">
        <v>501</v>
      </c>
      <c r="D9" s="699">
        <v>206717</v>
      </c>
    </row>
    <row r="10" spans="1:4" ht="12.75">
      <c r="A10" s="684" t="s">
        <v>502</v>
      </c>
      <c r="B10" s="701">
        <v>473991</v>
      </c>
      <c r="C10" s="693" t="s">
        <v>503</v>
      </c>
      <c r="D10" s="699">
        <v>292465</v>
      </c>
    </row>
    <row r="11" spans="1:4" ht="12.75">
      <c r="A11" s="684" t="s">
        <v>17</v>
      </c>
      <c r="B11" s="701">
        <v>31642</v>
      </c>
      <c r="C11" s="693" t="s">
        <v>29</v>
      </c>
      <c r="D11" s="699">
        <v>28683</v>
      </c>
    </row>
    <row r="12" spans="1:4" ht="12.75">
      <c r="A12" s="684" t="s">
        <v>504</v>
      </c>
      <c r="B12" s="701">
        <v>37856</v>
      </c>
      <c r="C12" s="693" t="s">
        <v>505</v>
      </c>
      <c r="D12" s="699">
        <v>102170</v>
      </c>
    </row>
    <row r="13" spans="1:4" ht="12.75">
      <c r="A13" s="684"/>
      <c r="B13" s="701"/>
      <c r="C13" s="693" t="s">
        <v>31</v>
      </c>
      <c r="D13" s="699">
        <v>7616</v>
      </c>
    </row>
    <row r="14" spans="1:4" ht="12.75">
      <c r="A14" s="684"/>
      <c r="B14" s="701"/>
      <c r="C14" s="693" t="s">
        <v>104</v>
      </c>
      <c r="D14" s="699">
        <v>0</v>
      </c>
    </row>
    <row r="15" spans="1:4" ht="12.75">
      <c r="A15" s="684"/>
      <c r="B15" s="701"/>
      <c r="C15" s="693" t="s">
        <v>81</v>
      </c>
      <c r="D15" s="699">
        <v>22799</v>
      </c>
    </row>
    <row r="16" spans="1:4" ht="12.75">
      <c r="A16" s="684"/>
      <c r="B16" s="699"/>
      <c r="C16" s="684" t="s">
        <v>82</v>
      </c>
      <c r="D16" s="699">
        <v>98000</v>
      </c>
    </row>
    <row r="17" spans="1:4" ht="13.5" thickBot="1">
      <c r="A17" s="691" t="s">
        <v>506</v>
      </c>
      <c r="B17" s="709">
        <f>SUM(B8:B16)</f>
        <v>1402797</v>
      </c>
      <c r="C17" s="691" t="s">
        <v>507</v>
      </c>
      <c r="D17" s="708">
        <f>SUM(D8:D16)</f>
        <v>1402797</v>
      </c>
    </row>
    <row r="18" ht="13.5" thickTop="1"/>
    <row r="20" spans="1:4" ht="12.75">
      <c r="A20" s="903" t="s">
        <v>508</v>
      </c>
      <c r="B20" s="903"/>
      <c r="C20" s="903"/>
      <c r="D20" s="903"/>
    </row>
    <row r="21" spans="1:4" ht="12.75">
      <c r="A21" s="903" t="s">
        <v>520</v>
      </c>
      <c r="B21" s="903"/>
      <c r="C21" s="903"/>
      <c r="D21" s="903"/>
    </row>
    <row r="22" ht="13.5" thickBot="1"/>
    <row r="23" spans="1:4" ht="13.5" thickTop="1">
      <c r="A23" s="707" t="s">
        <v>498</v>
      </c>
      <c r="B23" s="706" t="s">
        <v>268</v>
      </c>
      <c r="C23" s="707" t="s">
        <v>499</v>
      </c>
      <c r="D23" s="706" t="s">
        <v>268</v>
      </c>
    </row>
    <row r="24" spans="1:4" ht="12.75">
      <c r="A24" s="690" t="s">
        <v>16</v>
      </c>
      <c r="B24" s="705">
        <v>33658</v>
      </c>
      <c r="C24" s="692" t="s">
        <v>509</v>
      </c>
      <c r="D24" s="686">
        <v>2900</v>
      </c>
    </row>
    <row r="25" spans="1:4" ht="12.75">
      <c r="A25" s="684" t="s">
        <v>510</v>
      </c>
      <c r="B25" s="702">
        <v>12997</v>
      </c>
      <c r="C25" s="693" t="s">
        <v>511</v>
      </c>
      <c r="D25" s="685">
        <v>2330</v>
      </c>
    </row>
    <row r="26" spans="1:4" ht="12.75">
      <c r="A26" s="684" t="s">
        <v>512</v>
      </c>
      <c r="B26" s="702">
        <v>5420</v>
      </c>
      <c r="C26" s="693" t="s">
        <v>513</v>
      </c>
      <c r="D26" s="685">
        <v>0</v>
      </c>
    </row>
    <row r="27" spans="1:4" ht="12.75">
      <c r="A27" s="684" t="s">
        <v>514</v>
      </c>
      <c r="B27" s="702">
        <v>1000</v>
      </c>
      <c r="C27" s="693" t="s">
        <v>515</v>
      </c>
      <c r="D27" s="685">
        <v>1200</v>
      </c>
    </row>
    <row r="28" spans="1:4" ht="12.75">
      <c r="A28" s="684" t="s">
        <v>17</v>
      </c>
      <c r="B28" s="702">
        <v>0</v>
      </c>
      <c r="C28" s="695" t="s">
        <v>558</v>
      </c>
      <c r="D28" s="686">
        <v>46545</v>
      </c>
    </row>
    <row r="29" spans="1:4" ht="12.75">
      <c r="A29" s="684" t="s">
        <v>516</v>
      </c>
      <c r="B29" s="702">
        <v>0</v>
      </c>
      <c r="C29" s="696" t="s">
        <v>559</v>
      </c>
      <c r="D29" s="687">
        <v>23062</v>
      </c>
    </row>
    <row r="30" spans="1:4" ht="12.75">
      <c r="A30" s="688" t="s">
        <v>517</v>
      </c>
      <c r="B30" s="703">
        <v>22962</v>
      </c>
      <c r="C30" s="696" t="s">
        <v>560</v>
      </c>
      <c r="D30" s="685">
        <v>0</v>
      </c>
    </row>
    <row r="31" spans="1:4" ht="12.75">
      <c r="A31" s="684"/>
      <c r="B31" s="685"/>
      <c r="C31" s="693"/>
      <c r="D31" s="685"/>
    </row>
    <row r="32" spans="1:4" ht="13.5" thickBot="1">
      <c r="A32" s="691" t="s">
        <v>518</v>
      </c>
      <c r="B32" s="704">
        <f>SUM(B24:B31)</f>
        <v>76037</v>
      </c>
      <c r="C32" s="694" t="s">
        <v>519</v>
      </c>
      <c r="D32" s="689">
        <f>SUM(D24:D30)</f>
        <v>76037</v>
      </c>
    </row>
    <row r="33" ht="13.5" thickTop="1"/>
    <row r="35" spans="1:4" ht="13.5" thickBot="1">
      <c r="A35" s="697"/>
      <c r="B35" s="697"/>
      <c r="C35" s="697"/>
      <c r="D35" s="697"/>
    </row>
    <row r="36" spans="1:4" s="84" customFormat="1" ht="20.25" customHeight="1" thickBot="1" thickTop="1">
      <c r="A36" s="725" t="s">
        <v>561</v>
      </c>
      <c r="B36" s="723">
        <f>SUM(B17+B32)</f>
        <v>1478834</v>
      </c>
      <c r="C36" s="724" t="s">
        <v>562</v>
      </c>
      <c r="D36" s="723">
        <f>SUM(D17+D32)</f>
        <v>1478834</v>
      </c>
    </row>
    <row r="37" ht="13.5" thickTop="1"/>
  </sheetData>
  <mergeCells count="6">
    <mergeCell ref="A21:D21"/>
    <mergeCell ref="C2:D2"/>
    <mergeCell ref="A4:D4"/>
    <mergeCell ref="A5:D5"/>
    <mergeCell ref="A20:D20"/>
    <mergeCell ref="C6:D6"/>
  </mergeCells>
  <printOptions/>
  <pageMargins left="1.5748031496062993" right="0.7874015748031497" top="0.5905511811023623" bottom="0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B1" sqref="B1"/>
    </sheetView>
  </sheetViews>
  <sheetFormatPr defaultColWidth="9.140625" defaultRowHeight="12" customHeight="1"/>
  <cols>
    <col min="1" max="1" width="66.8515625" style="0" customWidth="1"/>
  </cols>
  <sheetData>
    <row r="1" spans="1:4" ht="12" customHeight="1">
      <c r="A1" s="84" t="s">
        <v>106</v>
      </c>
      <c r="C1" s="966" t="s">
        <v>563</v>
      </c>
      <c r="D1" s="966"/>
    </row>
    <row r="3" spans="1:4" ht="12" customHeight="1">
      <c r="A3" s="903" t="s">
        <v>564</v>
      </c>
      <c r="B3" s="903"/>
      <c r="C3" s="903"/>
      <c r="D3" s="903"/>
    </row>
    <row r="4" spans="1:4" ht="12" customHeight="1">
      <c r="A4" s="903" t="s">
        <v>593</v>
      </c>
      <c r="B4" s="903"/>
      <c r="C4" s="903"/>
      <c r="D4" s="903"/>
    </row>
    <row r="5" spans="1:4" ht="12" customHeight="1" thickBot="1">
      <c r="A5" s="726"/>
      <c r="B5" s="727"/>
      <c r="C5" s="727"/>
      <c r="D5" s="728" t="s">
        <v>444</v>
      </c>
    </row>
    <row r="6" spans="1:4" ht="14.25" customHeight="1" thickBot="1">
      <c r="A6" s="729" t="s">
        <v>472</v>
      </c>
      <c r="B6" s="730" t="s">
        <v>557</v>
      </c>
      <c r="C6" s="730" t="s">
        <v>565</v>
      </c>
      <c r="D6" s="731" t="s">
        <v>594</v>
      </c>
    </row>
    <row r="7" spans="1:4" ht="18" customHeight="1" thickBot="1">
      <c r="A7" s="732" t="s">
        <v>566</v>
      </c>
      <c r="B7" s="733"/>
      <c r="C7" s="733"/>
      <c r="D7" s="734"/>
    </row>
    <row r="8" spans="1:4" ht="23.25" customHeight="1">
      <c r="A8" s="735" t="s">
        <v>567</v>
      </c>
      <c r="B8" s="736">
        <v>67764</v>
      </c>
      <c r="C8" s="736">
        <v>69797</v>
      </c>
      <c r="D8" s="737">
        <v>71190</v>
      </c>
    </row>
    <row r="9" spans="1:4" ht="13.5" customHeight="1">
      <c r="A9" s="738" t="s">
        <v>568</v>
      </c>
      <c r="B9" s="739">
        <v>263554</v>
      </c>
      <c r="C9" s="739">
        <v>242054</v>
      </c>
      <c r="D9" s="740">
        <v>243000</v>
      </c>
    </row>
    <row r="10" spans="1:4" ht="13.5" customHeight="1">
      <c r="A10" s="738" t="s">
        <v>569</v>
      </c>
      <c r="B10" s="739">
        <v>1001981</v>
      </c>
      <c r="C10" s="739">
        <v>904200</v>
      </c>
      <c r="D10" s="740">
        <v>931320</v>
      </c>
    </row>
    <row r="11" spans="1:4" ht="13.5" customHeight="1">
      <c r="A11" s="738" t="s">
        <v>17</v>
      </c>
      <c r="B11" s="739">
        <v>31642</v>
      </c>
      <c r="C11" s="739">
        <v>32590</v>
      </c>
      <c r="D11" s="740">
        <v>33560</v>
      </c>
    </row>
    <row r="12" spans="1:4" ht="13.5" customHeight="1">
      <c r="A12" s="738" t="s">
        <v>570</v>
      </c>
      <c r="B12" s="739"/>
      <c r="C12" s="739"/>
      <c r="D12" s="740"/>
    </row>
    <row r="13" spans="1:4" ht="13.5" customHeight="1">
      <c r="A13" s="738" t="s">
        <v>571</v>
      </c>
      <c r="B13" s="739">
        <v>37856</v>
      </c>
      <c r="C13" s="739">
        <v>23000</v>
      </c>
      <c r="D13" s="740">
        <v>38860</v>
      </c>
    </row>
    <row r="14" spans="1:4" ht="13.5" customHeight="1" thickBot="1">
      <c r="A14" s="741" t="s">
        <v>572</v>
      </c>
      <c r="B14" s="742"/>
      <c r="C14" s="742">
        <v>32375</v>
      </c>
      <c r="D14" s="743"/>
    </row>
    <row r="15" spans="1:4" ht="15" customHeight="1" thickBot="1">
      <c r="A15" s="744" t="s">
        <v>506</v>
      </c>
      <c r="B15" s="745">
        <f>SUM(B8:B14)</f>
        <v>1402797</v>
      </c>
      <c r="C15" s="745">
        <f>SUM(C8:C14)</f>
        <v>1304016</v>
      </c>
      <c r="D15" s="746">
        <f>SUM(D8:D14)</f>
        <v>1317930</v>
      </c>
    </row>
    <row r="16" spans="1:4" ht="13.5" customHeight="1">
      <c r="A16" s="747" t="s">
        <v>573</v>
      </c>
      <c r="B16" s="748">
        <v>644347</v>
      </c>
      <c r="C16" s="748">
        <v>631460</v>
      </c>
      <c r="D16" s="749">
        <v>650400</v>
      </c>
    </row>
    <row r="17" spans="1:4" ht="13.5" customHeight="1">
      <c r="A17" s="750" t="s">
        <v>27</v>
      </c>
      <c r="B17" s="751">
        <v>206717</v>
      </c>
      <c r="C17" s="751">
        <v>202582</v>
      </c>
      <c r="D17" s="752">
        <v>208650</v>
      </c>
    </row>
    <row r="18" spans="1:4" ht="24" customHeight="1">
      <c r="A18" s="750" t="s">
        <v>574</v>
      </c>
      <c r="B18" s="751">
        <v>292465</v>
      </c>
      <c r="C18" s="751">
        <v>292465</v>
      </c>
      <c r="D18" s="752">
        <v>292500</v>
      </c>
    </row>
    <row r="19" spans="1:4" ht="13.5" customHeight="1">
      <c r="A19" s="750" t="s">
        <v>575</v>
      </c>
      <c r="B19" s="751">
        <v>130853</v>
      </c>
      <c r="C19" s="751">
        <v>130853</v>
      </c>
      <c r="D19" s="752">
        <v>134780</v>
      </c>
    </row>
    <row r="20" spans="1:4" ht="13.5" customHeight="1">
      <c r="A20" s="750" t="s">
        <v>31</v>
      </c>
      <c r="B20" s="751">
        <v>7616</v>
      </c>
      <c r="C20" s="751">
        <v>7600</v>
      </c>
      <c r="D20" s="752">
        <v>7600</v>
      </c>
    </row>
    <row r="21" spans="1:4" ht="13.5" customHeight="1">
      <c r="A21" s="750" t="s">
        <v>576</v>
      </c>
      <c r="B21" s="751"/>
      <c r="C21" s="751">
        <v>37856</v>
      </c>
      <c r="D21" s="752">
        <v>23000</v>
      </c>
    </row>
    <row r="22" spans="1:4" ht="13.5" customHeight="1">
      <c r="A22" s="750" t="s">
        <v>577</v>
      </c>
      <c r="B22" s="751"/>
      <c r="C22" s="751">
        <v>1200</v>
      </c>
      <c r="D22" s="752">
        <v>1000</v>
      </c>
    </row>
    <row r="23" spans="1:4" ht="13.5" customHeight="1" thickBot="1">
      <c r="A23" s="753" t="s">
        <v>578</v>
      </c>
      <c r="B23" s="754">
        <v>120799</v>
      </c>
      <c r="C23" s="754"/>
      <c r="D23" s="755"/>
    </row>
    <row r="24" spans="1:4" ht="15.75" customHeight="1" thickBot="1">
      <c r="A24" s="756" t="s">
        <v>507</v>
      </c>
      <c r="B24" s="757">
        <f>SUM(B16:B23)</f>
        <v>1402797</v>
      </c>
      <c r="C24" s="757">
        <f>SUM(C16:C23)</f>
        <v>1304016</v>
      </c>
      <c r="D24" s="758">
        <f>SUM(D16:D23)</f>
        <v>1317930</v>
      </c>
    </row>
    <row r="25" spans="1:4" ht="18" customHeight="1" thickBot="1">
      <c r="A25" s="759" t="s">
        <v>579</v>
      </c>
      <c r="B25" s="760"/>
      <c r="C25" s="760"/>
      <c r="D25" s="761"/>
    </row>
    <row r="26" spans="1:4" ht="13.5" customHeight="1">
      <c r="A26" s="762" t="s">
        <v>580</v>
      </c>
      <c r="B26" s="763">
        <v>8000</v>
      </c>
      <c r="C26" s="763">
        <v>27518</v>
      </c>
      <c r="D26" s="764">
        <v>23125</v>
      </c>
    </row>
    <row r="27" spans="1:4" ht="13.5" customHeight="1">
      <c r="A27" s="747" t="s">
        <v>581</v>
      </c>
      <c r="B27" s="748">
        <v>12997</v>
      </c>
      <c r="C27" s="748">
        <v>2471</v>
      </c>
      <c r="D27" s="749"/>
    </row>
    <row r="28" spans="1:4" ht="13.5" customHeight="1">
      <c r="A28" s="750" t="s">
        <v>516</v>
      </c>
      <c r="B28" s="751">
        <v>25658</v>
      </c>
      <c r="C28" s="751">
        <v>25691</v>
      </c>
      <c r="D28" s="752">
        <v>78926</v>
      </c>
    </row>
    <row r="29" spans="1:4" ht="13.5" customHeight="1">
      <c r="A29" s="750" t="s">
        <v>17</v>
      </c>
      <c r="B29" s="751"/>
      <c r="C29" s="751"/>
      <c r="D29" s="752"/>
    </row>
    <row r="30" spans="1:4" ht="13.5" customHeight="1">
      <c r="A30" s="750" t="s">
        <v>582</v>
      </c>
      <c r="B30" s="751"/>
      <c r="C30" s="751"/>
      <c r="D30" s="752"/>
    </row>
    <row r="31" spans="1:4" ht="13.5" customHeight="1">
      <c r="A31" s="765" t="s">
        <v>583</v>
      </c>
      <c r="B31" s="751"/>
      <c r="C31" s="751"/>
      <c r="D31" s="752"/>
    </row>
    <row r="32" spans="1:4" ht="13.5" customHeight="1">
      <c r="A32" s="750" t="s">
        <v>584</v>
      </c>
      <c r="B32" s="751">
        <v>1000</v>
      </c>
      <c r="C32" s="751">
        <v>1000</v>
      </c>
      <c r="D32" s="752">
        <v>1000</v>
      </c>
    </row>
    <row r="33" spans="1:4" ht="13.5" customHeight="1">
      <c r="A33" s="750" t="s">
        <v>585</v>
      </c>
      <c r="B33" s="751">
        <v>5420</v>
      </c>
      <c r="C33" s="751"/>
      <c r="D33" s="752"/>
    </row>
    <row r="34" spans="1:4" ht="13.5" customHeight="1" thickBot="1">
      <c r="A34" s="753" t="s">
        <v>586</v>
      </c>
      <c r="B34" s="754">
        <v>22962</v>
      </c>
      <c r="C34" s="754">
        <v>22000</v>
      </c>
      <c r="D34" s="755">
        <v>22000</v>
      </c>
    </row>
    <row r="35" spans="1:4" ht="16.5" customHeight="1" thickBot="1">
      <c r="A35" s="744" t="s">
        <v>518</v>
      </c>
      <c r="B35" s="745">
        <f>SUM(B26:B34)</f>
        <v>76037</v>
      </c>
      <c r="C35" s="745">
        <f>SUM(C26:C34)</f>
        <v>78680</v>
      </c>
      <c r="D35" s="746">
        <f>SUM(D26:D34)</f>
        <v>125051</v>
      </c>
    </row>
    <row r="36" spans="1:4" ht="13.5" customHeight="1">
      <c r="A36" s="747" t="s">
        <v>587</v>
      </c>
      <c r="B36" s="748">
        <v>2900</v>
      </c>
      <c r="C36" s="748"/>
      <c r="D36" s="749"/>
    </row>
    <row r="37" spans="1:4" ht="13.5" customHeight="1">
      <c r="A37" s="750" t="s">
        <v>588</v>
      </c>
      <c r="B37" s="751">
        <v>2330</v>
      </c>
      <c r="C37" s="751">
        <v>8000</v>
      </c>
      <c r="D37" s="752">
        <v>8000</v>
      </c>
    </row>
    <row r="38" spans="1:4" ht="13.5" customHeight="1">
      <c r="A38" s="750" t="s">
        <v>589</v>
      </c>
      <c r="B38" s="751"/>
      <c r="C38" s="751"/>
      <c r="D38" s="752"/>
    </row>
    <row r="39" spans="1:4" ht="13.5" customHeight="1">
      <c r="A39" s="750" t="s">
        <v>590</v>
      </c>
      <c r="B39" s="751">
        <v>1200</v>
      </c>
      <c r="C39" s="751">
        <v>1200</v>
      </c>
      <c r="D39" s="752">
        <v>1200</v>
      </c>
    </row>
    <row r="40" spans="1:4" ht="13.5" customHeight="1">
      <c r="A40" s="750" t="s">
        <v>425</v>
      </c>
      <c r="B40" s="751">
        <v>46545</v>
      </c>
      <c r="C40" s="751">
        <v>49096</v>
      </c>
      <c r="D40" s="752">
        <v>98028</v>
      </c>
    </row>
    <row r="41" spans="1:4" ht="13.5" customHeight="1">
      <c r="A41" s="766" t="s">
        <v>559</v>
      </c>
      <c r="B41" s="767">
        <v>23062</v>
      </c>
      <c r="C41" s="767">
        <v>20384</v>
      </c>
      <c r="D41" s="768">
        <v>17823</v>
      </c>
    </row>
    <row r="42" spans="1:4" ht="13.5" customHeight="1" thickBot="1">
      <c r="A42" s="753" t="s">
        <v>81</v>
      </c>
      <c r="B42" s="754">
        <v>0</v>
      </c>
      <c r="C42" s="754"/>
      <c r="D42" s="755"/>
    </row>
    <row r="43" spans="1:4" ht="15" customHeight="1" thickBot="1">
      <c r="A43" s="744" t="s">
        <v>519</v>
      </c>
      <c r="B43" s="745">
        <f>SUM(B36:B42)</f>
        <v>76037</v>
      </c>
      <c r="C43" s="745">
        <f>SUM(C36:C42)</f>
        <v>78680</v>
      </c>
      <c r="D43" s="746">
        <f>SUM(D36:D42)</f>
        <v>125051</v>
      </c>
    </row>
    <row r="44" spans="1:4" ht="15" customHeight="1" thickBot="1">
      <c r="A44" s="744" t="s">
        <v>591</v>
      </c>
      <c r="B44" s="745">
        <f>B15+B35</f>
        <v>1478834</v>
      </c>
      <c r="C44" s="745">
        <f>C15+C35</f>
        <v>1382696</v>
      </c>
      <c r="D44" s="746">
        <f>D15+D35</f>
        <v>1442981</v>
      </c>
    </row>
    <row r="45" spans="1:4" ht="15.75" customHeight="1" thickBot="1">
      <c r="A45" s="756" t="s">
        <v>592</v>
      </c>
      <c r="B45" s="757">
        <f>B24+B43</f>
        <v>1478834</v>
      </c>
      <c r="C45" s="757">
        <f>C24+C43</f>
        <v>1382696</v>
      </c>
      <c r="D45" s="758">
        <f>D24+D43</f>
        <v>1442981</v>
      </c>
    </row>
  </sheetData>
  <mergeCells count="3">
    <mergeCell ref="C1:D1"/>
    <mergeCell ref="A3:D3"/>
    <mergeCell ref="A4:D4"/>
  </mergeCells>
  <printOptions/>
  <pageMargins left="0.3937007874015748" right="0" top="0.7874015748031497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"/>
    </sheetView>
  </sheetViews>
  <sheetFormatPr defaultColWidth="9.140625" defaultRowHeight="12.75"/>
  <cols>
    <col min="6" max="6" width="9.57421875" style="0" customWidth="1"/>
    <col min="9" max="9" width="33.8515625" style="0" customWidth="1"/>
  </cols>
  <sheetData>
    <row r="1" spans="2:10" ht="16.5">
      <c r="B1" s="929"/>
      <c r="C1" s="929"/>
      <c r="D1" s="929"/>
      <c r="E1" s="929"/>
      <c r="F1" s="929"/>
      <c r="G1" s="929"/>
      <c r="H1" s="929"/>
      <c r="I1" s="929"/>
      <c r="J1" s="929"/>
    </row>
    <row r="4" spans="7:10" ht="12.75">
      <c r="G4" s="930" t="s">
        <v>470</v>
      </c>
      <c r="H4" s="930"/>
      <c r="I4" s="930"/>
      <c r="J4" s="930"/>
    </row>
    <row r="5" spans="7:10" ht="12.75">
      <c r="G5" s="661"/>
      <c r="H5" s="661"/>
      <c r="I5" s="661"/>
      <c r="J5" s="661"/>
    </row>
    <row r="6" spans="7:10" ht="12.75">
      <c r="G6" s="661"/>
      <c r="H6" s="661"/>
      <c r="I6" s="661"/>
      <c r="J6" s="661"/>
    </row>
    <row r="7" ht="12.75">
      <c r="J7" s="218"/>
    </row>
    <row r="8" spans="2:10" ht="12.75">
      <c r="B8" s="903" t="s">
        <v>56</v>
      </c>
      <c r="C8" s="903"/>
      <c r="D8" s="903"/>
      <c r="E8" s="903"/>
      <c r="F8" s="903"/>
      <c r="G8" s="903"/>
      <c r="H8" s="903"/>
      <c r="I8" s="903"/>
      <c r="J8" s="903"/>
    </row>
    <row r="9" spans="2:10" ht="12.75">
      <c r="B9" s="903" t="s">
        <v>491</v>
      </c>
      <c r="C9" s="903"/>
      <c r="D9" s="903"/>
      <c r="E9" s="903"/>
      <c r="F9" s="903"/>
      <c r="G9" s="903"/>
      <c r="H9" s="903"/>
      <c r="I9" s="903"/>
      <c r="J9" s="903"/>
    </row>
    <row r="10" spans="2:10" ht="12.75">
      <c r="B10" s="101"/>
      <c r="C10" s="101"/>
      <c r="D10" s="101"/>
      <c r="E10" s="101"/>
      <c r="F10" s="101"/>
      <c r="G10" s="101"/>
      <c r="H10" s="101"/>
      <c r="I10" s="101"/>
      <c r="J10" s="101"/>
    </row>
    <row r="11" spans="3:10" ht="12.75">
      <c r="C11" s="101"/>
      <c r="D11" s="101"/>
      <c r="E11" s="101"/>
      <c r="F11" s="101"/>
      <c r="G11" s="101"/>
      <c r="H11" s="101"/>
      <c r="I11" s="101"/>
      <c r="J11" s="101"/>
    </row>
    <row r="12" spans="4:10" ht="12.75">
      <c r="D12" s="101"/>
      <c r="E12" s="101"/>
      <c r="F12" s="101"/>
      <c r="G12" s="101"/>
      <c r="H12" s="101"/>
      <c r="I12" s="101"/>
      <c r="J12" s="101"/>
    </row>
    <row r="13" spans="9:10" ht="13.5" thickBot="1">
      <c r="I13" s="931" t="s">
        <v>412</v>
      </c>
      <c r="J13" s="931"/>
    </row>
    <row r="14" spans="2:10" s="662" customFormat="1" ht="12.75" thickTop="1">
      <c r="B14" s="932" t="s">
        <v>471</v>
      </c>
      <c r="C14" s="934" t="s">
        <v>472</v>
      </c>
      <c r="D14" s="934"/>
      <c r="E14" s="934"/>
      <c r="F14" s="934"/>
      <c r="G14" s="936" t="s">
        <v>473</v>
      </c>
      <c r="H14" s="932" t="s">
        <v>471</v>
      </c>
      <c r="I14" s="938" t="s">
        <v>472</v>
      </c>
      <c r="J14" s="936" t="s">
        <v>473</v>
      </c>
    </row>
    <row r="15" spans="2:10" s="662" customFormat="1" ht="12">
      <c r="B15" s="933"/>
      <c r="C15" s="935"/>
      <c r="D15" s="935"/>
      <c r="E15" s="935"/>
      <c r="F15" s="935"/>
      <c r="G15" s="937"/>
      <c r="H15" s="933"/>
      <c r="I15" s="939"/>
      <c r="J15" s="937"/>
    </row>
    <row r="16" spans="2:10" s="662" customFormat="1" ht="12">
      <c r="B16" s="663" t="s">
        <v>474</v>
      </c>
      <c r="C16" s="940" t="s">
        <v>13</v>
      </c>
      <c r="D16" s="940"/>
      <c r="E16" s="940"/>
      <c r="F16" s="940"/>
      <c r="G16" s="665">
        <v>67764</v>
      </c>
      <c r="H16" s="663" t="s">
        <v>269</v>
      </c>
      <c r="I16" s="664" t="s">
        <v>475</v>
      </c>
      <c r="J16" s="666">
        <v>1304797</v>
      </c>
    </row>
    <row r="17" spans="2:10" s="662" customFormat="1" ht="12">
      <c r="B17" s="667" t="s">
        <v>476</v>
      </c>
      <c r="C17" s="941" t="s">
        <v>477</v>
      </c>
      <c r="D17" s="942"/>
      <c r="E17" s="942"/>
      <c r="F17" s="943"/>
      <c r="G17" s="665">
        <v>791544</v>
      </c>
      <c r="H17" s="667" t="s">
        <v>291</v>
      </c>
      <c r="I17" s="664" t="s">
        <v>32</v>
      </c>
      <c r="J17" s="666">
        <v>5230</v>
      </c>
    </row>
    <row r="18" spans="2:10" s="662" customFormat="1" ht="12">
      <c r="B18" s="668" t="s">
        <v>291</v>
      </c>
      <c r="C18" s="944" t="s">
        <v>16</v>
      </c>
      <c r="D18" s="945"/>
      <c r="E18" s="945"/>
      <c r="F18" s="946"/>
      <c r="G18" s="669">
        <v>33658</v>
      </c>
      <c r="H18" s="668" t="s">
        <v>478</v>
      </c>
      <c r="I18" s="670" t="s">
        <v>102</v>
      </c>
      <c r="J18" s="671">
        <f>SUM(J19:J21)</f>
        <v>121062</v>
      </c>
    </row>
    <row r="19" spans="2:10" s="662" customFormat="1" ht="12">
      <c r="B19" s="672" t="s">
        <v>478</v>
      </c>
      <c r="C19" s="941" t="s">
        <v>479</v>
      </c>
      <c r="D19" s="942"/>
      <c r="E19" s="942"/>
      <c r="F19" s="943"/>
      <c r="G19" s="665">
        <v>486988</v>
      </c>
      <c r="H19" s="672"/>
      <c r="I19" s="664" t="s">
        <v>480</v>
      </c>
      <c r="J19" s="666">
        <v>22962</v>
      </c>
    </row>
    <row r="20" spans="2:10" s="662" customFormat="1" ht="12">
      <c r="B20" s="673" t="s">
        <v>481</v>
      </c>
      <c r="C20" s="951" t="s">
        <v>17</v>
      </c>
      <c r="D20" s="952"/>
      <c r="E20" s="952"/>
      <c r="F20" s="953"/>
      <c r="G20" s="674">
        <v>31642</v>
      </c>
      <c r="H20" s="673"/>
      <c r="I20" s="675" t="s">
        <v>482</v>
      </c>
      <c r="J20" s="676">
        <v>98000</v>
      </c>
    </row>
    <row r="21" spans="2:10" s="662" customFormat="1" ht="12">
      <c r="B21" s="672" t="s">
        <v>483</v>
      </c>
      <c r="C21" s="941" t="s">
        <v>484</v>
      </c>
      <c r="D21" s="942"/>
      <c r="E21" s="942"/>
      <c r="F21" s="943"/>
      <c r="G21" s="665">
        <v>0</v>
      </c>
      <c r="H21" s="672"/>
      <c r="I21" s="677" t="s">
        <v>524</v>
      </c>
      <c r="J21" s="666">
        <v>100</v>
      </c>
    </row>
    <row r="22" spans="2:10" s="662" customFormat="1" ht="12">
      <c r="B22" s="668" t="s">
        <v>485</v>
      </c>
      <c r="C22" s="941" t="s">
        <v>95</v>
      </c>
      <c r="D22" s="942"/>
      <c r="E22" s="942"/>
      <c r="F22" s="943"/>
      <c r="G22" s="669">
        <v>1000</v>
      </c>
      <c r="H22" s="668" t="s">
        <v>481</v>
      </c>
      <c r="I22" s="670" t="s">
        <v>486</v>
      </c>
      <c r="J22" s="671">
        <v>1200</v>
      </c>
    </row>
    <row r="23" spans="2:10" s="662" customFormat="1" ht="12">
      <c r="B23" s="668" t="s">
        <v>487</v>
      </c>
      <c r="C23" s="947" t="s">
        <v>96</v>
      </c>
      <c r="D23" s="947"/>
      <c r="E23" s="947"/>
      <c r="F23" s="947"/>
      <c r="G23" s="669">
        <v>43276</v>
      </c>
      <c r="H23" s="668" t="s">
        <v>483</v>
      </c>
      <c r="I23" s="678" t="s">
        <v>104</v>
      </c>
      <c r="J23" s="671">
        <v>46545</v>
      </c>
    </row>
    <row r="24" spans="2:10" s="662" customFormat="1" ht="12">
      <c r="B24" s="668" t="s">
        <v>488</v>
      </c>
      <c r="C24" s="947" t="s">
        <v>19</v>
      </c>
      <c r="D24" s="947"/>
      <c r="E24" s="947"/>
      <c r="F24" s="947"/>
      <c r="G24" s="669">
        <v>22962</v>
      </c>
      <c r="H24" s="668" t="s">
        <v>485</v>
      </c>
      <c r="I24" s="670" t="s">
        <v>36</v>
      </c>
      <c r="J24" s="671"/>
    </row>
    <row r="25" spans="1:10" s="662" customFormat="1" ht="19.5" customHeight="1" thickBot="1">
      <c r="A25" s="679"/>
      <c r="B25" s="948" t="s">
        <v>489</v>
      </c>
      <c r="C25" s="949"/>
      <c r="D25" s="949"/>
      <c r="E25" s="949"/>
      <c r="F25" s="950"/>
      <c r="G25" s="680">
        <f>SUM(G16:G24)</f>
        <v>1478834</v>
      </c>
      <c r="H25" s="681" t="s">
        <v>490</v>
      </c>
      <c r="I25" s="682"/>
      <c r="J25" s="680">
        <f>SUM(J16+J17+J18+J22+J23+J24)</f>
        <v>1478834</v>
      </c>
    </row>
    <row r="26" s="662" customFormat="1" ht="12.75" thickTop="1"/>
    <row r="27" s="662" customFormat="1" ht="12"/>
    <row r="28" s="662" customFormat="1" ht="12"/>
  </sheetData>
  <mergeCells count="21">
    <mergeCell ref="C24:F24"/>
    <mergeCell ref="B25:F25"/>
    <mergeCell ref="C20:F20"/>
    <mergeCell ref="C21:F21"/>
    <mergeCell ref="C22:F22"/>
    <mergeCell ref="C23:F23"/>
    <mergeCell ref="C16:F16"/>
    <mergeCell ref="C17:F17"/>
    <mergeCell ref="C18:F18"/>
    <mergeCell ref="C19:F19"/>
    <mergeCell ref="I13:J13"/>
    <mergeCell ref="B14:B15"/>
    <mergeCell ref="C14:F15"/>
    <mergeCell ref="G14:G15"/>
    <mergeCell ref="H14:H15"/>
    <mergeCell ref="I14:I15"/>
    <mergeCell ref="J14:J15"/>
    <mergeCell ref="B1:J1"/>
    <mergeCell ref="G4:J4"/>
    <mergeCell ref="B8:J8"/>
    <mergeCell ref="B9:J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F35" sqref="F35"/>
    </sheetView>
  </sheetViews>
  <sheetFormatPr defaultColWidth="9.140625" defaultRowHeight="12.75"/>
  <cols>
    <col min="1" max="1" width="6.7109375" style="0" customWidth="1"/>
    <col min="2" max="2" width="10.7109375" style="0" customWidth="1"/>
    <col min="3" max="3" width="50.28125" style="0" customWidth="1"/>
    <col min="4" max="4" width="10.421875" style="0" customWidth="1"/>
  </cols>
  <sheetData>
    <row r="1" spans="1:4" ht="12.75">
      <c r="A1" s="884" t="s">
        <v>106</v>
      </c>
      <c r="B1" s="884"/>
      <c r="C1" s="884"/>
      <c r="D1" s="503"/>
    </row>
    <row r="2" spans="1:4" ht="12.75">
      <c r="A2" s="216"/>
      <c r="B2" s="216"/>
      <c r="C2" s="910" t="s">
        <v>523</v>
      </c>
      <c r="D2" s="910"/>
    </row>
    <row r="3" spans="1:4" ht="12.75">
      <c r="A3" s="881" t="s">
        <v>341</v>
      </c>
      <c r="B3" s="881"/>
      <c r="C3" s="881"/>
      <c r="D3" s="881"/>
    </row>
    <row r="4" spans="1:4" ht="12.75">
      <c r="A4" s="908" t="s">
        <v>387</v>
      </c>
      <c r="B4" s="908"/>
      <c r="C4" s="908"/>
      <c r="D4" s="908"/>
    </row>
    <row r="5" spans="1:4" ht="13.5" thickBot="1">
      <c r="A5" s="388"/>
      <c r="B5" s="385"/>
      <c r="C5" s="384"/>
      <c r="D5" s="504" t="s">
        <v>342</v>
      </c>
    </row>
    <row r="6" spans="1:4" ht="12.75">
      <c r="A6" s="505" t="s">
        <v>343</v>
      </c>
      <c r="B6" s="506" t="s">
        <v>200</v>
      </c>
      <c r="C6" s="507" t="s">
        <v>344</v>
      </c>
      <c r="D6" s="508" t="s">
        <v>203</v>
      </c>
    </row>
    <row r="7" spans="1:4" ht="13.5" thickBot="1">
      <c r="A7" s="509"/>
      <c r="B7" s="510" t="s">
        <v>257</v>
      </c>
      <c r="C7" s="511" t="s">
        <v>345</v>
      </c>
      <c r="D7" s="512" t="s">
        <v>346</v>
      </c>
    </row>
    <row r="8" spans="1:4" ht="12.75">
      <c r="A8" s="513"/>
      <c r="B8" s="514" t="s">
        <v>347</v>
      </c>
      <c r="C8" s="619" t="s">
        <v>348</v>
      </c>
      <c r="D8" s="515">
        <v>4250</v>
      </c>
    </row>
    <row r="9" spans="1:4" ht="12.75">
      <c r="A9" s="516"/>
      <c r="B9" s="517">
        <v>902113</v>
      </c>
      <c r="C9" s="546" t="s">
        <v>349</v>
      </c>
      <c r="D9" s="518">
        <v>4250</v>
      </c>
    </row>
    <row r="10" spans="1:4" ht="12.75">
      <c r="A10" s="516" t="s">
        <v>350</v>
      </c>
      <c r="B10" s="909" t="s">
        <v>351</v>
      </c>
      <c r="C10" s="909"/>
      <c r="D10" s="520">
        <f>SUM(D8:D9)</f>
        <v>8500</v>
      </c>
    </row>
    <row r="11" spans="1:4" ht="12.75">
      <c r="A11" s="516"/>
      <c r="B11" s="521"/>
      <c r="C11" s="519"/>
      <c r="D11" s="535"/>
    </row>
    <row r="12" spans="1:4" ht="12.75">
      <c r="A12" s="516"/>
      <c r="B12" s="545">
        <v>926018</v>
      </c>
      <c r="C12" s="620" t="s">
        <v>391</v>
      </c>
      <c r="D12" s="529">
        <v>400</v>
      </c>
    </row>
    <row r="13" spans="1:4" ht="12.75">
      <c r="A13" s="523"/>
      <c r="B13" s="517">
        <v>926018</v>
      </c>
      <c r="C13" s="546" t="s">
        <v>352</v>
      </c>
      <c r="D13" s="518">
        <v>640</v>
      </c>
    </row>
    <row r="14" spans="1:4" ht="12.75">
      <c r="A14" s="523"/>
      <c r="B14" s="517">
        <v>926018</v>
      </c>
      <c r="C14" s="546" t="s">
        <v>353</v>
      </c>
      <c r="D14" s="518">
        <v>250</v>
      </c>
    </row>
    <row r="15" spans="1:4" ht="12.75">
      <c r="A15" s="523"/>
      <c r="B15" s="517">
        <v>926018</v>
      </c>
      <c r="C15" s="546" t="s">
        <v>354</v>
      </c>
      <c r="D15" s="518">
        <v>500</v>
      </c>
    </row>
    <row r="16" spans="1:4" ht="12.75">
      <c r="A16" s="523"/>
      <c r="B16" s="517">
        <v>926018</v>
      </c>
      <c r="C16" s="546" t="s">
        <v>355</v>
      </c>
      <c r="D16" s="518">
        <v>100</v>
      </c>
    </row>
    <row r="17" spans="1:4" ht="12.75">
      <c r="A17" s="516" t="s">
        <v>59</v>
      </c>
      <c r="B17" s="916" t="s">
        <v>356</v>
      </c>
      <c r="C17" s="917"/>
      <c r="D17" s="524">
        <f>SUM(D12:D16)</f>
        <v>1890</v>
      </c>
    </row>
    <row r="18" spans="1:4" ht="12.75">
      <c r="A18" s="516"/>
      <c r="B18" s="525"/>
      <c r="C18" s="621"/>
      <c r="D18" s="526"/>
    </row>
    <row r="19" spans="1:4" ht="12.75">
      <c r="A19" s="516"/>
      <c r="B19" s="527">
        <v>751153</v>
      </c>
      <c r="C19" s="621" t="s">
        <v>357</v>
      </c>
      <c r="D19" s="526">
        <v>250</v>
      </c>
    </row>
    <row r="20" spans="1:4" ht="12.75">
      <c r="A20" s="523"/>
      <c r="B20" s="528">
        <v>751153</v>
      </c>
      <c r="C20" s="622" t="s">
        <v>390</v>
      </c>
      <c r="D20" s="529">
        <v>239</v>
      </c>
    </row>
    <row r="21" spans="1:4" ht="12.75">
      <c r="A21" s="523"/>
      <c r="B21" s="517">
        <v>751153</v>
      </c>
      <c r="C21" s="615" t="s">
        <v>358</v>
      </c>
      <c r="D21" s="518">
        <v>780</v>
      </c>
    </row>
    <row r="22" spans="1:4" ht="12.75">
      <c r="A22" s="523"/>
      <c r="B22" s="560">
        <v>751153</v>
      </c>
      <c r="C22" s="546" t="s">
        <v>388</v>
      </c>
      <c r="D22" s="529">
        <v>927</v>
      </c>
    </row>
    <row r="23" spans="1:4" ht="12.75">
      <c r="A23" s="530" t="s">
        <v>60</v>
      </c>
      <c r="B23" s="531" t="s">
        <v>359</v>
      </c>
      <c r="C23" s="531"/>
      <c r="D23" s="532">
        <f>SUM(D19:D22)</f>
        <v>2196</v>
      </c>
    </row>
    <row r="24" spans="1:4" ht="12.75">
      <c r="A24" s="530"/>
      <c r="B24" s="533"/>
      <c r="C24" s="623"/>
      <c r="D24" s="522"/>
    </row>
    <row r="25" spans="1:4" ht="12.75">
      <c r="A25" s="530" t="s">
        <v>61</v>
      </c>
      <c r="B25" s="534">
        <v>902113</v>
      </c>
      <c r="C25" s="623" t="s">
        <v>389</v>
      </c>
      <c r="D25" s="535">
        <v>927</v>
      </c>
    </row>
    <row r="26" spans="1:4" ht="12.75">
      <c r="A26" s="530"/>
      <c r="D26" s="522"/>
    </row>
    <row r="27" spans="1:4" ht="12.75">
      <c r="A27" s="530" t="s">
        <v>63</v>
      </c>
      <c r="B27" s="534">
        <v>751845</v>
      </c>
      <c r="C27" s="623" t="s">
        <v>360</v>
      </c>
      <c r="D27" s="535">
        <v>4770</v>
      </c>
    </row>
    <row r="28" spans="1:4" s="84" customFormat="1" ht="13.5" thickBot="1">
      <c r="A28" s="617" t="s">
        <v>65</v>
      </c>
      <c r="B28" s="511">
        <v>751164</v>
      </c>
      <c r="C28" s="624" t="s">
        <v>51</v>
      </c>
      <c r="D28" s="618">
        <v>0</v>
      </c>
    </row>
    <row r="29" spans="1:4" ht="15.75" thickBot="1">
      <c r="A29" s="538"/>
      <c r="B29" s="539" t="s">
        <v>361</v>
      </c>
      <c r="C29" s="539"/>
      <c r="D29" s="540">
        <f>SUM(D10+D17+D23+D25+D27+D28)</f>
        <v>18283</v>
      </c>
    </row>
    <row r="30" spans="1:4" ht="13.5" thickBot="1">
      <c r="A30" s="541"/>
      <c r="B30" s="542"/>
      <c r="C30" s="625"/>
      <c r="D30" s="543"/>
    </row>
    <row r="31" spans="1:4" ht="12.75">
      <c r="A31" s="544"/>
      <c r="B31" s="918" t="s">
        <v>362</v>
      </c>
      <c r="C31" s="826"/>
      <c r="D31" s="515"/>
    </row>
    <row r="32" spans="1:4" ht="12.75">
      <c r="A32" s="544"/>
      <c r="B32" s="919"/>
      <c r="C32" s="920"/>
      <c r="D32" s="529"/>
    </row>
    <row r="33" spans="1:4" ht="12.75">
      <c r="A33" s="544"/>
      <c r="B33" s="545">
        <v>751845</v>
      </c>
      <c r="C33" s="546" t="s">
        <v>363</v>
      </c>
      <c r="D33" s="518">
        <v>50</v>
      </c>
    </row>
    <row r="34" spans="1:4" ht="12.75">
      <c r="A34" s="547"/>
      <c r="B34" s="545">
        <v>751845</v>
      </c>
      <c r="C34" s="546" t="s">
        <v>364</v>
      </c>
      <c r="D34" s="548">
        <v>500</v>
      </c>
    </row>
    <row r="35" spans="1:4" ht="12.75">
      <c r="A35" s="544"/>
      <c r="B35" s="545">
        <v>751845</v>
      </c>
      <c r="C35" s="546" t="s">
        <v>365</v>
      </c>
      <c r="D35" s="518">
        <v>1100</v>
      </c>
    </row>
    <row r="36" spans="1:4" ht="12.75">
      <c r="A36" s="547" t="s">
        <v>67</v>
      </c>
      <c r="B36" s="921" t="s">
        <v>366</v>
      </c>
      <c r="C36" s="909"/>
      <c r="D36" s="549">
        <f>SUM(D33:D35)</f>
        <v>1650</v>
      </c>
    </row>
    <row r="37" spans="1:4" ht="12.75">
      <c r="A37" s="547"/>
      <c r="B37" s="550"/>
      <c r="C37" s="521" t="s">
        <v>156</v>
      </c>
      <c r="D37" s="543"/>
    </row>
    <row r="38" spans="1:4" ht="12.75">
      <c r="A38" s="547" t="s">
        <v>68</v>
      </c>
      <c r="B38" s="551">
        <v>751669</v>
      </c>
      <c r="C38" s="519" t="s">
        <v>367</v>
      </c>
      <c r="D38" s="535">
        <v>2320</v>
      </c>
    </row>
    <row r="39" spans="1:4" ht="12.75">
      <c r="A39" s="547"/>
      <c r="B39" s="552"/>
      <c r="C39" s="521"/>
      <c r="D39" s="543"/>
    </row>
    <row r="40" spans="1:4" ht="12.75">
      <c r="A40" s="544"/>
      <c r="B40" s="545">
        <v>924025</v>
      </c>
      <c r="C40" s="546" t="s">
        <v>368</v>
      </c>
      <c r="D40" s="518">
        <v>2750</v>
      </c>
    </row>
    <row r="41" spans="1:4" ht="12.75">
      <c r="A41" s="544"/>
      <c r="B41" s="545">
        <v>924025</v>
      </c>
      <c r="C41" s="553" t="s">
        <v>369</v>
      </c>
      <c r="D41" s="518">
        <v>100</v>
      </c>
    </row>
    <row r="42" spans="1:4" ht="12.75">
      <c r="A42" s="544"/>
      <c r="B42" s="545">
        <v>924025</v>
      </c>
      <c r="C42" s="546" t="s">
        <v>370</v>
      </c>
      <c r="D42" s="518">
        <v>250</v>
      </c>
    </row>
    <row r="43" spans="1:4" ht="12.75">
      <c r="A43" s="544"/>
      <c r="B43" s="545">
        <v>924025</v>
      </c>
      <c r="C43" s="546" t="s">
        <v>371</v>
      </c>
      <c r="D43" s="518">
        <v>650</v>
      </c>
    </row>
    <row r="44" spans="1:4" ht="12.75">
      <c r="A44" s="544"/>
      <c r="B44" s="545">
        <v>924025</v>
      </c>
      <c r="C44" s="546" t="s">
        <v>372</v>
      </c>
      <c r="D44" s="518">
        <v>150</v>
      </c>
    </row>
    <row r="45" spans="1:4" ht="12.75">
      <c r="A45" s="544"/>
      <c r="B45" s="545">
        <v>924025</v>
      </c>
      <c r="C45" s="546" t="s">
        <v>373</v>
      </c>
      <c r="D45" s="518">
        <v>100</v>
      </c>
    </row>
    <row r="46" spans="1:4" ht="12.75">
      <c r="A46" s="547" t="s">
        <v>69</v>
      </c>
      <c r="B46" s="921" t="s">
        <v>374</v>
      </c>
      <c r="C46" s="909"/>
      <c r="D46" s="549">
        <f>SUM(D40:D45)</f>
        <v>4000</v>
      </c>
    </row>
    <row r="47" spans="1:4" ht="12.75">
      <c r="A47" s="544"/>
      <c r="B47" s="552"/>
      <c r="C47" s="521"/>
      <c r="D47" s="543"/>
    </row>
    <row r="48" spans="1:4" ht="12.75">
      <c r="A48" s="544"/>
      <c r="B48" s="545">
        <v>926018</v>
      </c>
      <c r="C48" s="546" t="s">
        <v>375</v>
      </c>
      <c r="D48" s="518">
        <v>400</v>
      </c>
    </row>
    <row r="49" spans="1:4" ht="12.75">
      <c r="A49" s="544"/>
      <c r="B49" s="545">
        <v>926018</v>
      </c>
      <c r="C49" s="546" t="s">
        <v>376</v>
      </c>
      <c r="D49" s="518">
        <v>300</v>
      </c>
    </row>
    <row r="50" spans="1:4" ht="12.75">
      <c r="A50" s="544"/>
      <c r="B50" s="545">
        <v>926018</v>
      </c>
      <c r="C50" s="553" t="s">
        <v>377</v>
      </c>
      <c r="D50" s="518">
        <v>200</v>
      </c>
    </row>
    <row r="51" spans="1:4" ht="12.75">
      <c r="A51" s="544"/>
      <c r="B51" s="545">
        <v>926018</v>
      </c>
      <c r="C51" s="546" t="s">
        <v>378</v>
      </c>
      <c r="D51" s="518">
        <v>1000</v>
      </c>
    </row>
    <row r="52" spans="1:4" ht="12.75">
      <c r="A52" s="544"/>
      <c r="B52" s="545">
        <v>926018</v>
      </c>
      <c r="C52" s="546" t="s">
        <v>379</v>
      </c>
      <c r="D52" s="518">
        <v>80</v>
      </c>
    </row>
    <row r="53" spans="1:4" ht="12.75">
      <c r="A53" s="544"/>
      <c r="B53" s="545">
        <v>926018</v>
      </c>
      <c r="C53" s="546" t="s">
        <v>380</v>
      </c>
      <c r="D53" s="518">
        <v>166</v>
      </c>
    </row>
    <row r="54" spans="1:4" ht="12.75">
      <c r="A54" s="544"/>
      <c r="B54" s="545">
        <v>926018</v>
      </c>
      <c r="C54" s="546" t="s">
        <v>381</v>
      </c>
      <c r="D54" s="518">
        <v>134</v>
      </c>
    </row>
    <row r="55" spans="1:4" ht="12.75">
      <c r="A55" s="544"/>
      <c r="B55" s="545">
        <v>926018</v>
      </c>
      <c r="C55" s="546" t="s">
        <v>382</v>
      </c>
      <c r="D55" s="518">
        <v>100</v>
      </c>
    </row>
    <row r="56" spans="1:4" ht="12.75">
      <c r="A56" s="544"/>
      <c r="B56" s="545">
        <v>926018</v>
      </c>
      <c r="C56" s="546" t="s">
        <v>383</v>
      </c>
      <c r="D56" s="518">
        <v>50</v>
      </c>
    </row>
    <row r="57" spans="1:4" ht="13.5" thickBot="1">
      <c r="A57" s="547" t="s">
        <v>70</v>
      </c>
      <c r="B57" s="911" t="s">
        <v>384</v>
      </c>
      <c r="C57" s="912"/>
      <c r="D57" s="554">
        <f>SUM(D48:D56)</f>
        <v>2430</v>
      </c>
    </row>
    <row r="58" spans="1:4" ht="13.5" thickBot="1">
      <c r="A58" s="516"/>
      <c r="B58" s="555" t="s">
        <v>385</v>
      </c>
      <c r="C58" s="556"/>
      <c r="D58" s="616">
        <f>SUM(D36+D38+D46+D57)</f>
        <v>10400</v>
      </c>
    </row>
    <row r="59" spans="1:4" ht="13.5" thickBot="1">
      <c r="A59" s="558"/>
      <c r="B59" s="536"/>
      <c r="C59" s="559"/>
      <c r="D59" s="537"/>
    </row>
    <row r="60" spans="1:4" ht="13.5" thickBot="1">
      <c r="A60" s="913" t="s">
        <v>386</v>
      </c>
      <c r="B60" s="914"/>
      <c r="C60" s="915"/>
      <c r="D60" s="557">
        <f>D58+D29</f>
        <v>28683</v>
      </c>
    </row>
  </sheetData>
  <mergeCells count="11">
    <mergeCell ref="B57:C57"/>
    <mergeCell ref="A60:C60"/>
    <mergeCell ref="B17:C17"/>
    <mergeCell ref="B31:C32"/>
    <mergeCell ref="B36:C36"/>
    <mergeCell ref="B46:C46"/>
    <mergeCell ref="A1:C1"/>
    <mergeCell ref="A3:D3"/>
    <mergeCell ref="A4:D4"/>
    <mergeCell ref="B10:C10"/>
    <mergeCell ref="C2:D2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H24" sqref="H24"/>
    </sheetView>
  </sheetViews>
  <sheetFormatPr defaultColWidth="9.140625" defaultRowHeight="12.75"/>
  <cols>
    <col min="1" max="1" width="6.7109375" style="0" customWidth="1"/>
    <col min="2" max="2" width="7.140625" style="0" customWidth="1"/>
    <col min="3" max="3" width="62.57421875" style="0" customWidth="1"/>
    <col min="4" max="4" width="7.28125" style="0" customWidth="1"/>
    <col min="5" max="5" width="11.28125" style="0" customWidth="1"/>
    <col min="6" max="6" width="8.140625" style="0" customWidth="1"/>
    <col min="7" max="7" width="12.140625" style="0" customWidth="1"/>
    <col min="8" max="8" width="8.28125" style="0" customWidth="1"/>
    <col min="9" max="9" width="10.421875" style="0" customWidth="1"/>
  </cols>
  <sheetData>
    <row r="1" spans="1:10" ht="12.75">
      <c r="A1" s="384" t="s">
        <v>245</v>
      </c>
      <c r="B1" s="385"/>
      <c r="C1" s="385"/>
      <c r="D1" s="385"/>
      <c r="E1" s="385"/>
      <c r="F1" s="385"/>
      <c r="G1" s="385"/>
      <c r="H1" s="892" t="s">
        <v>246</v>
      </c>
      <c r="I1" s="892"/>
      <c r="J1" s="386"/>
    </row>
    <row r="2" spans="1:10" ht="12.75">
      <c r="A2" s="893" t="s">
        <v>247</v>
      </c>
      <c r="B2" s="893"/>
      <c r="C2" s="893"/>
      <c r="D2" s="893"/>
      <c r="E2" s="893"/>
      <c r="F2" s="893"/>
      <c r="G2" s="893"/>
      <c r="H2" s="893"/>
      <c r="I2" s="893"/>
      <c r="J2" s="386"/>
    </row>
    <row r="3" spans="1:10" ht="12.75">
      <c r="A3" s="387"/>
      <c r="B3" s="387"/>
      <c r="C3" s="387"/>
      <c r="D3" s="387"/>
      <c r="E3" s="387"/>
      <c r="F3" s="387"/>
      <c r="G3" s="387"/>
      <c r="H3" s="894">
        <v>39127</v>
      </c>
      <c r="I3" s="895"/>
      <c r="J3" s="386"/>
    </row>
    <row r="4" spans="1:10" ht="13.5" thickBot="1">
      <c r="A4" s="385"/>
      <c r="B4" s="388"/>
      <c r="C4" s="386"/>
      <c r="D4" s="388"/>
      <c r="E4" s="388"/>
      <c r="F4" s="388"/>
      <c r="G4" s="388"/>
      <c r="H4" s="896" t="s">
        <v>248</v>
      </c>
      <c r="I4" s="896"/>
      <c r="J4" s="386"/>
    </row>
    <row r="5" spans="1:10" ht="12.75">
      <c r="A5" s="389" t="s">
        <v>249</v>
      </c>
      <c r="B5" s="390" t="s">
        <v>200</v>
      </c>
      <c r="C5" s="391"/>
      <c r="D5" s="390" t="s">
        <v>250</v>
      </c>
      <c r="E5" s="390" t="s">
        <v>251</v>
      </c>
      <c r="F5" s="392" t="s">
        <v>252</v>
      </c>
      <c r="G5" s="393" t="s">
        <v>253</v>
      </c>
      <c r="H5" s="394" t="s">
        <v>254</v>
      </c>
      <c r="I5" s="395" t="s">
        <v>255</v>
      </c>
      <c r="J5" s="386"/>
    </row>
    <row r="6" spans="1:10" ht="15" customHeight="1">
      <c r="A6" s="396" t="s">
        <v>256</v>
      </c>
      <c r="B6" s="397" t="s">
        <v>257</v>
      </c>
      <c r="C6" s="398" t="s">
        <v>258</v>
      </c>
      <c r="D6" s="398" t="s">
        <v>259</v>
      </c>
      <c r="E6" s="397" t="s">
        <v>260</v>
      </c>
      <c r="F6" s="398" t="s">
        <v>261</v>
      </c>
      <c r="G6" s="398" t="s">
        <v>298</v>
      </c>
      <c r="H6" s="399" t="s">
        <v>262</v>
      </c>
      <c r="I6" s="400" t="s">
        <v>263</v>
      </c>
      <c r="J6" s="386"/>
    </row>
    <row r="7" spans="1:10" ht="15" customHeight="1">
      <c r="A7" s="401"/>
      <c r="B7" s="402"/>
      <c r="C7" s="403"/>
      <c r="D7" s="398"/>
      <c r="E7" s="398" t="s">
        <v>264</v>
      </c>
      <c r="F7" s="404">
        <v>0.9</v>
      </c>
      <c r="G7" s="404" t="s">
        <v>265</v>
      </c>
      <c r="H7" s="399" t="s">
        <v>266</v>
      </c>
      <c r="I7" s="400" t="s">
        <v>267</v>
      </c>
      <c r="J7" s="386"/>
    </row>
    <row r="8" spans="1:10" ht="15" customHeight="1" thickBot="1">
      <c r="A8" s="405"/>
      <c r="B8" s="406"/>
      <c r="C8" s="407"/>
      <c r="D8" s="408"/>
      <c r="E8" s="408"/>
      <c r="F8" s="409" t="s">
        <v>268</v>
      </c>
      <c r="G8" s="409" t="s">
        <v>268</v>
      </c>
      <c r="H8" s="410"/>
      <c r="I8" s="411"/>
      <c r="J8" s="386"/>
    </row>
    <row r="9" spans="1:10" ht="14.25" customHeight="1">
      <c r="A9" s="886" t="s">
        <v>269</v>
      </c>
      <c r="B9" s="887"/>
      <c r="C9" s="463" t="s">
        <v>270</v>
      </c>
      <c r="D9" s="464"/>
      <c r="E9" s="464"/>
      <c r="F9" s="465"/>
      <c r="G9" s="465"/>
      <c r="H9" s="464"/>
      <c r="I9" s="466"/>
      <c r="J9" s="386"/>
    </row>
    <row r="10" spans="1:10" ht="14.25" customHeight="1">
      <c r="A10" s="414" t="s">
        <v>58</v>
      </c>
      <c r="B10" s="415">
        <v>853333</v>
      </c>
      <c r="C10" s="416" t="s">
        <v>271</v>
      </c>
      <c r="D10" s="417">
        <v>10</v>
      </c>
      <c r="E10" s="418" t="s">
        <v>299</v>
      </c>
      <c r="F10" s="418">
        <v>41472</v>
      </c>
      <c r="G10" s="418">
        <v>4608</v>
      </c>
      <c r="H10" s="418">
        <v>120</v>
      </c>
      <c r="I10" s="419">
        <f>SUM(F10:G10)</f>
        <v>46080</v>
      </c>
      <c r="J10" s="386"/>
    </row>
    <row r="11" spans="1:10" ht="14.25" customHeight="1">
      <c r="A11" s="414" t="s">
        <v>59</v>
      </c>
      <c r="B11" s="415">
        <v>853311</v>
      </c>
      <c r="C11" s="416" t="s">
        <v>273</v>
      </c>
      <c r="D11" s="417">
        <v>10</v>
      </c>
      <c r="E11" s="418" t="s">
        <v>274</v>
      </c>
      <c r="F11" s="418">
        <v>5184</v>
      </c>
      <c r="G11" s="418">
        <v>576</v>
      </c>
      <c r="H11" s="418">
        <v>15</v>
      </c>
      <c r="I11" s="419">
        <f>SUM(F11:G11)</f>
        <v>5760</v>
      </c>
      <c r="J11" s="386"/>
    </row>
    <row r="12" spans="1:10" ht="14.25" customHeight="1">
      <c r="A12" s="414" t="s">
        <v>60</v>
      </c>
      <c r="B12" s="420"/>
      <c r="C12" s="416" t="s">
        <v>275</v>
      </c>
      <c r="D12" s="417">
        <v>10</v>
      </c>
      <c r="E12" s="418" t="s">
        <v>276</v>
      </c>
      <c r="F12" s="418">
        <v>1080</v>
      </c>
      <c r="G12" s="418">
        <v>120</v>
      </c>
      <c r="H12" s="418">
        <v>10</v>
      </c>
      <c r="I12" s="419">
        <f>SUM(F12:G12)</f>
        <v>1200</v>
      </c>
      <c r="J12" s="386"/>
    </row>
    <row r="13" spans="1:10" ht="14.25" customHeight="1">
      <c r="A13" s="414"/>
      <c r="B13" s="420"/>
      <c r="C13" s="421" t="s">
        <v>277</v>
      </c>
      <c r="D13" s="417"/>
      <c r="E13" s="418"/>
      <c r="F13" s="422">
        <f>SUM(F10:F12)</f>
        <v>47736</v>
      </c>
      <c r="G13" s="422">
        <f>SUM(G10:G12)</f>
        <v>5304</v>
      </c>
      <c r="H13" s="422">
        <f>SUM(H10:H12)</f>
        <v>145</v>
      </c>
      <c r="I13" s="467">
        <f>SUM(I10:I12)</f>
        <v>53040</v>
      </c>
      <c r="J13" s="386"/>
    </row>
    <row r="14" spans="1:10" ht="14.25" customHeight="1">
      <c r="A14" s="414" t="s">
        <v>61</v>
      </c>
      <c r="B14" s="423">
        <v>853311</v>
      </c>
      <c r="C14" s="421" t="s">
        <v>278</v>
      </c>
      <c r="D14" s="417">
        <v>10</v>
      </c>
      <c r="E14" s="418" t="s">
        <v>272</v>
      </c>
      <c r="F14" s="418">
        <v>5670</v>
      </c>
      <c r="G14" s="418">
        <v>630</v>
      </c>
      <c r="H14" s="418">
        <v>15</v>
      </c>
      <c r="I14" s="419">
        <f>SUM(F14:G14)</f>
        <v>6300</v>
      </c>
      <c r="J14" s="386"/>
    </row>
    <row r="15" spans="1:10" ht="14.25" customHeight="1">
      <c r="A15" s="414" t="s">
        <v>63</v>
      </c>
      <c r="B15" s="423">
        <v>853344</v>
      </c>
      <c r="C15" s="424" t="s">
        <v>279</v>
      </c>
      <c r="D15" s="415">
        <v>10</v>
      </c>
      <c r="E15" s="425" t="s">
        <v>280</v>
      </c>
      <c r="F15" s="426">
        <v>4860</v>
      </c>
      <c r="G15" s="425">
        <v>540</v>
      </c>
      <c r="H15" s="425">
        <v>90</v>
      </c>
      <c r="I15" s="419">
        <f aca="true" t="shared" si="0" ref="I15:I25">SUM(F15:G15)</f>
        <v>5400</v>
      </c>
      <c r="J15" s="386"/>
    </row>
    <row r="16" spans="1:10" ht="14.25" customHeight="1">
      <c r="A16" s="414" t="s">
        <v>67</v>
      </c>
      <c r="B16" s="415">
        <v>853344</v>
      </c>
      <c r="C16" s="424" t="s">
        <v>281</v>
      </c>
      <c r="D16" s="415">
        <v>100</v>
      </c>
      <c r="E16" s="425" t="s">
        <v>308</v>
      </c>
      <c r="F16" s="426">
        <v>0</v>
      </c>
      <c r="G16" s="425">
        <v>1200</v>
      </c>
      <c r="H16" s="425">
        <v>20</v>
      </c>
      <c r="I16" s="419">
        <f t="shared" si="0"/>
        <v>1200</v>
      </c>
      <c r="J16" s="386"/>
    </row>
    <row r="17" spans="1:10" ht="14.25" customHeight="1">
      <c r="A17" s="414" t="s">
        <v>69</v>
      </c>
      <c r="B17" s="415">
        <v>853311</v>
      </c>
      <c r="C17" s="416" t="s">
        <v>282</v>
      </c>
      <c r="D17" s="417">
        <v>0</v>
      </c>
      <c r="E17" s="418" t="s">
        <v>274</v>
      </c>
      <c r="F17" s="418">
        <v>5184</v>
      </c>
      <c r="G17" s="418">
        <v>576</v>
      </c>
      <c r="H17" s="418">
        <v>15</v>
      </c>
      <c r="I17" s="419">
        <f t="shared" si="0"/>
        <v>5760</v>
      </c>
      <c r="J17" s="386"/>
    </row>
    <row r="18" spans="1:10" ht="14.25" customHeight="1">
      <c r="A18" s="414" t="s">
        <v>70</v>
      </c>
      <c r="B18" s="415"/>
      <c r="C18" s="416" t="s">
        <v>300</v>
      </c>
      <c r="D18" s="417">
        <v>100</v>
      </c>
      <c r="E18" s="418" t="s">
        <v>307</v>
      </c>
      <c r="F18" s="418" t="s">
        <v>156</v>
      </c>
      <c r="G18" s="418">
        <v>2640</v>
      </c>
      <c r="H18" s="418">
        <v>10</v>
      </c>
      <c r="I18" s="419">
        <f t="shared" si="0"/>
        <v>2640</v>
      </c>
      <c r="J18" s="386"/>
    </row>
    <row r="19" spans="1:10" ht="14.25" customHeight="1">
      <c r="A19" s="414" t="s">
        <v>72</v>
      </c>
      <c r="B19" s="415"/>
      <c r="C19" s="416" t="s">
        <v>301</v>
      </c>
      <c r="D19" s="415">
        <v>100</v>
      </c>
      <c r="E19" s="425"/>
      <c r="F19" s="425"/>
      <c r="G19" s="425">
        <v>950</v>
      </c>
      <c r="H19" s="425">
        <v>80</v>
      </c>
      <c r="I19" s="419">
        <f t="shared" si="0"/>
        <v>950</v>
      </c>
      <c r="J19" s="386"/>
    </row>
    <row r="20" spans="1:10" ht="14.25" customHeight="1">
      <c r="A20" s="414" t="s">
        <v>521</v>
      </c>
      <c r="B20" s="415">
        <v>853344</v>
      </c>
      <c r="C20" s="416" t="s">
        <v>283</v>
      </c>
      <c r="D20" s="417">
        <v>100</v>
      </c>
      <c r="E20" s="418" t="s">
        <v>284</v>
      </c>
      <c r="F20" s="418">
        <v>0</v>
      </c>
      <c r="G20" s="418">
        <v>5500</v>
      </c>
      <c r="H20" s="418">
        <v>700</v>
      </c>
      <c r="I20" s="419">
        <f t="shared" si="0"/>
        <v>5500</v>
      </c>
      <c r="J20" s="386"/>
    </row>
    <row r="21" spans="1:10" ht="14.25" customHeight="1">
      <c r="A21" s="414" t="s">
        <v>522</v>
      </c>
      <c r="B21" s="415">
        <v>853344</v>
      </c>
      <c r="C21" s="416" t="s">
        <v>285</v>
      </c>
      <c r="D21" s="417">
        <v>100</v>
      </c>
      <c r="E21" s="418" t="s">
        <v>286</v>
      </c>
      <c r="F21" s="418">
        <v>0</v>
      </c>
      <c r="G21" s="418">
        <v>750</v>
      </c>
      <c r="H21" s="418">
        <v>50</v>
      </c>
      <c r="I21" s="419">
        <f t="shared" si="0"/>
        <v>750</v>
      </c>
      <c r="J21" s="386"/>
    </row>
    <row r="22" spans="1:10" ht="14.25" customHeight="1">
      <c r="A22" s="414" t="s">
        <v>522</v>
      </c>
      <c r="B22" s="415" t="s">
        <v>156</v>
      </c>
      <c r="C22" s="416" t="s">
        <v>287</v>
      </c>
      <c r="D22" s="417">
        <v>100</v>
      </c>
      <c r="E22" s="418"/>
      <c r="F22" s="418">
        <v>0</v>
      </c>
      <c r="G22" s="418">
        <v>5000</v>
      </c>
      <c r="H22" s="418">
        <v>900</v>
      </c>
      <c r="I22" s="419">
        <f t="shared" si="0"/>
        <v>5000</v>
      </c>
      <c r="J22" s="386"/>
    </row>
    <row r="23" spans="1:10" ht="14.25" customHeight="1">
      <c r="A23" s="414" t="s">
        <v>522</v>
      </c>
      <c r="B23" s="415">
        <v>853355</v>
      </c>
      <c r="C23" s="416" t="s">
        <v>288</v>
      </c>
      <c r="D23" s="417">
        <v>100</v>
      </c>
      <c r="E23" s="418"/>
      <c r="F23" s="418">
        <v>0</v>
      </c>
      <c r="G23" s="418">
        <v>6800</v>
      </c>
      <c r="H23" s="418">
        <v>650</v>
      </c>
      <c r="I23" s="419">
        <f t="shared" si="0"/>
        <v>6800</v>
      </c>
      <c r="J23" s="386"/>
    </row>
    <row r="24" spans="1:10" ht="14.25" customHeight="1" thickBot="1">
      <c r="A24" s="468" t="s">
        <v>522</v>
      </c>
      <c r="B24" s="469"/>
      <c r="C24" s="470" t="s">
        <v>289</v>
      </c>
      <c r="D24" s="471">
        <v>100</v>
      </c>
      <c r="E24" s="472"/>
      <c r="F24" s="472">
        <v>0</v>
      </c>
      <c r="G24" s="472">
        <v>4200</v>
      </c>
      <c r="H24" s="472">
        <v>160</v>
      </c>
      <c r="I24" s="473">
        <f t="shared" si="0"/>
        <v>4200</v>
      </c>
      <c r="J24" s="386"/>
    </row>
    <row r="25" spans="1:10" ht="14.25" customHeight="1" thickBot="1">
      <c r="A25" s="427"/>
      <c r="B25" s="428"/>
      <c r="C25" s="429" t="s">
        <v>290</v>
      </c>
      <c r="D25" s="430"/>
      <c r="E25" s="431"/>
      <c r="F25" s="429">
        <f>SUM(F13:F24)</f>
        <v>63450</v>
      </c>
      <c r="G25" s="461">
        <f>SUM(G13:G24)</f>
        <v>34090</v>
      </c>
      <c r="H25" s="429"/>
      <c r="I25" s="462">
        <f t="shared" si="0"/>
        <v>97540</v>
      </c>
      <c r="J25" s="386"/>
    </row>
    <row r="26" spans="1:10" ht="14.25" customHeight="1">
      <c r="A26" s="888" t="s">
        <v>291</v>
      </c>
      <c r="B26" s="889"/>
      <c r="C26" s="412" t="s">
        <v>292</v>
      </c>
      <c r="D26" s="413"/>
      <c r="E26" s="458"/>
      <c r="F26" s="459"/>
      <c r="G26" s="413"/>
      <c r="H26" s="413"/>
      <c r="I26" s="460"/>
      <c r="J26" s="386"/>
    </row>
    <row r="27" spans="1:10" ht="14.25" customHeight="1">
      <c r="A27" s="414" t="s">
        <v>77</v>
      </c>
      <c r="B27" s="415">
        <v>853344</v>
      </c>
      <c r="C27" s="416" t="s">
        <v>293</v>
      </c>
      <c r="D27" s="417">
        <v>100</v>
      </c>
      <c r="E27" s="418" t="s">
        <v>294</v>
      </c>
      <c r="F27" s="418">
        <v>0</v>
      </c>
      <c r="G27" s="418">
        <v>800</v>
      </c>
      <c r="H27" s="418">
        <v>15</v>
      </c>
      <c r="I27" s="419">
        <f>SUM(F27:G27)</f>
        <v>800</v>
      </c>
      <c r="J27" s="386"/>
    </row>
    <row r="28" spans="1:10" ht="14.25" customHeight="1">
      <c r="A28" s="414" t="s">
        <v>78</v>
      </c>
      <c r="B28" s="415">
        <v>853344</v>
      </c>
      <c r="C28" s="416" t="s">
        <v>295</v>
      </c>
      <c r="D28" s="417">
        <v>100</v>
      </c>
      <c r="E28" s="418" t="s">
        <v>296</v>
      </c>
      <c r="F28" s="418">
        <v>0</v>
      </c>
      <c r="G28" s="418">
        <v>3530</v>
      </c>
      <c r="H28" s="418">
        <v>120</v>
      </c>
      <c r="I28" s="419">
        <f>SUM(F28:G28)</f>
        <v>3530</v>
      </c>
      <c r="J28" s="386"/>
    </row>
    <row r="29" spans="1:10" ht="14.25" customHeight="1" thickBot="1">
      <c r="A29" s="433"/>
      <c r="B29" s="434"/>
      <c r="C29" s="435"/>
      <c r="D29" s="436" t="s">
        <v>156</v>
      </c>
      <c r="E29" s="437"/>
      <c r="F29" s="438" t="s">
        <v>156</v>
      </c>
      <c r="G29" s="438" t="s">
        <v>156</v>
      </c>
      <c r="H29" s="438" t="s">
        <v>156</v>
      </c>
      <c r="I29" s="439" t="s">
        <v>156</v>
      </c>
      <c r="J29" s="386"/>
    </row>
    <row r="30" spans="1:10" ht="14.25" customHeight="1" thickBot="1">
      <c r="A30" s="440"/>
      <c r="B30" s="441"/>
      <c r="C30" s="429" t="s">
        <v>290</v>
      </c>
      <c r="D30" s="430"/>
      <c r="E30" s="431"/>
      <c r="F30" s="429">
        <f>SUM(F27:F29)</f>
        <v>0</v>
      </c>
      <c r="G30" s="429">
        <f>SUM(G27:G29)</f>
        <v>4330</v>
      </c>
      <c r="H30" s="429"/>
      <c r="I30" s="442">
        <f>SUM(I27:I29)</f>
        <v>4330</v>
      </c>
      <c r="J30" s="386"/>
    </row>
    <row r="31" spans="1:10" ht="14.25" customHeight="1" thickBot="1">
      <c r="A31" s="890"/>
      <c r="B31" s="891"/>
      <c r="C31" s="455" t="s">
        <v>302</v>
      </c>
      <c r="D31" s="448"/>
      <c r="E31" s="449"/>
      <c r="F31" s="429">
        <f>SUM(F25+F30)</f>
        <v>63450</v>
      </c>
      <c r="G31" s="429">
        <f>SUM(G25+G30)</f>
        <v>38420</v>
      </c>
      <c r="H31" s="429"/>
      <c r="I31" s="432">
        <f>SUM(I25+I30)</f>
        <v>101870</v>
      </c>
      <c r="J31" s="386"/>
    </row>
    <row r="32" spans="1:10" ht="14.25" customHeight="1" thickBot="1">
      <c r="A32" s="427" t="s">
        <v>305</v>
      </c>
      <c r="B32" s="441">
        <v>853311</v>
      </c>
      <c r="C32" s="447" t="s">
        <v>297</v>
      </c>
      <c r="D32" s="448">
        <v>100</v>
      </c>
      <c r="E32" s="449"/>
      <c r="F32" s="450">
        <v>0</v>
      </c>
      <c r="G32" s="450">
        <v>300</v>
      </c>
      <c r="H32" s="450">
        <v>1</v>
      </c>
      <c r="I32" s="442">
        <f>SUM(F32:G32)</f>
        <v>300</v>
      </c>
      <c r="J32" s="386"/>
    </row>
    <row r="33" spans="1:10" ht="14.25" customHeight="1" thickBot="1">
      <c r="A33" s="443" t="s">
        <v>306</v>
      </c>
      <c r="B33" s="451"/>
      <c r="C33" s="452" t="s">
        <v>304</v>
      </c>
      <c r="D33" s="445">
        <v>0</v>
      </c>
      <c r="E33" s="453">
        <v>0</v>
      </c>
      <c r="F33" s="454">
        <v>0</v>
      </c>
      <c r="G33" s="454">
        <v>0</v>
      </c>
      <c r="H33" s="444">
        <v>0</v>
      </c>
      <c r="I33" s="446">
        <v>0</v>
      </c>
      <c r="J33" s="386"/>
    </row>
    <row r="34" spans="1:10" ht="14.25" customHeight="1" thickBot="1">
      <c r="A34" s="440"/>
      <c r="B34" s="428"/>
      <c r="C34" s="455" t="s">
        <v>303</v>
      </c>
      <c r="D34" s="430"/>
      <c r="E34" s="431"/>
      <c r="F34" s="456">
        <f>SUM(F31:F33)</f>
        <v>63450</v>
      </c>
      <c r="G34" s="456">
        <f>SUM(G31:G33)</f>
        <v>38720</v>
      </c>
      <c r="H34" s="456" t="s">
        <v>156</v>
      </c>
      <c r="I34" s="442">
        <f>SUM(I31:I33)</f>
        <v>102170</v>
      </c>
      <c r="J34" s="386"/>
    </row>
    <row r="35" spans="1:10" ht="12.75">
      <c r="A35" s="386"/>
      <c r="B35" s="386"/>
      <c r="C35" s="386"/>
      <c r="D35" s="386"/>
      <c r="E35" s="386"/>
      <c r="F35" s="386"/>
      <c r="G35" s="386"/>
      <c r="H35" s="386"/>
      <c r="I35" s="386"/>
      <c r="J35" s="386"/>
    </row>
    <row r="36" ht="12.75">
      <c r="C36" s="457"/>
    </row>
  </sheetData>
  <mergeCells count="7">
    <mergeCell ref="A9:B9"/>
    <mergeCell ref="A26:B26"/>
    <mergeCell ref="A31:B31"/>
    <mergeCell ref="H1:I1"/>
    <mergeCell ref="A2:I2"/>
    <mergeCell ref="H3:I3"/>
    <mergeCell ref="H4:I4"/>
  </mergeCells>
  <printOptions/>
  <pageMargins left="0.5905511811023623" right="0" top="0.5905511811023623" bottom="0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69"/>
  <sheetViews>
    <sheetView tabSelected="1" workbookViewId="0" topLeftCell="A1">
      <selection activeCell="A4" sqref="A4"/>
    </sheetView>
  </sheetViews>
  <sheetFormatPr defaultColWidth="9.140625" defaultRowHeight="12.75"/>
  <cols>
    <col min="1" max="1" width="55.140625" style="662" customWidth="1"/>
    <col min="2" max="2" width="11.57421875" style="0" customWidth="1"/>
    <col min="3" max="3" width="11.00390625" style="0" customWidth="1"/>
    <col min="4" max="4" width="9.28125" style="0" bestFit="1" customWidth="1"/>
    <col min="5" max="5" width="15.28125" style="0" customWidth="1"/>
    <col min="6" max="6" width="11.28125" style="218" customWidth="1"/>
    <col min="7" max="7" width="13.140625" style="0" customWidth="1"/>
    <col min="8" max="8" width="14.57421875" style="0" customWidth="1"/>
    <col min="9" max="9" width="10.28125" style="0" bestFit="1" customWidth="1"/>
  </cols>
  <sheetData>
    <row r="1" spans="1:8" ht="12.75" customHeight="1">
      <c r="A1" s="1008" t="s">
        <v>669</v>
      </c>
      <c r="B1" s="1008"/>
      <c r="C1" s="1008"/>
      <c r="D1" s="1008"/>
      <c r="E1" s="1008"/>
      <c r="F1" s="1008"/>
      <c r="G1" s="1008"/>
      <c r="H1" s="1008"/>
    </row>
    <row r="2" spans="1:6" ht="12.75" customHeight="1">
      <c r="A2" s="217"/>
      <c r="B2" s="1009"/>
      <c r="C2" s="1009"/>
      <c r="D2" s="1009"/>
      <c r="E2" s="1009"/>
      <c r="F2" s="1009"/>
    </row>
    <row r="3" spans="1:8" ht="12.75" customHeight="1" thickBot="1">
      <c r="A3" s="1010"/>
      <c r="B3" s="1011">
        <v>39121</v>
      </c>
      <c r="C3" s="1011"/>
      <c r="E3" s="1012" t="s">
        <v>670</v>
      </c>
      <c r="F3" s="1012"/>
      <c r="G3" s="1013" t="s">
        <v>671</v>
      </c>
      <c r="H3" s="1013"/>
    </row>
    <row r="4" spans="1:8" ht="12.75" customHeight="1" thickBot="1">
      <c r="A4" s="1014"/>
      <c r="B4" s="1015" t="s">
        <v>672</v>
      </c>
      <c r="C4" s="1016" t="s">
        <v>520</v>
      </c>
      <c r="D4" s="1017"/>
      <c r="E4" s="1018"/>
      <c r="F4" s="1019" t="s">
        <v>673</v>
      </c>
      <c r="G4" s="1020" t="s">
        <v>673</v>
      </c>
      <c r="H4" s="1020" t="s">
        <v>674</v>
      </c>
    </row>
    <row r="5" spans="1:8" ht="12.75" customHeight="1">
      <c r="A5" s="1021" t="s">
        <v>472</v>
      </c>
      <c r="B5" s="1022" t="s">
        <v>675</v>
      </c>
      <c r="C5" s="1023" t="s">
        <v>676</v>
      </c>
      <c r="D5" s="1023" t="s">
        <v>677</v>
      </c>
      <c r="E5" s="1023" t="s">
        <v>678</v>
      </c>
      <c r="F5" s="1024" t="s">
        <v>679</v>
      </c>
      <c r="G5" s="1024" t="s">
        <v>679</v>
      </c>
      <c r="H5" s="1025" t="s">
        <v>260</v>
      </c>
    </row>
    <row r="6" spans="1:8" ht="12.75" customHeight="1" thickBot="1">
      <c r="A6" s="1026"/>
      <c r="B6" s="1027" t="s">
        <v>680</v>
      </c>
      <c r="C6" s="1028" t="s">
        <v>681</v>
      </c>
      <c r="D6" s="1028" t="s">
        <v>682</v>
      </c>
      <c r="E6" s="1028" t="s">
        <v>683</v>
      </c>
      <c r="F6" s="1029" t="s">
        <v>684</v>
      </c>
      <c r="G6" s="1030"/>
      <c r="H6" s="1030"/>
    </row>
    <row r="7" spans="1:8" ht="12.75" customHeight="1">
      <c r="A7" s="1031" t="s">
        <v>685</v>
      </c>
      <c r="B7" s="1032"/>
      <c r="C7" s="1033"/>
      <c r="D7" s="227"/>
      <c r="E7" s="227"/>
      <c r="F7" s="1034"/>
      <c r="G7" s="227"/>
      <c r="H7" s="227"/>
    </row>
    <row r="8" spans="1:8" ht="12.75" customHeight="1">
      <c r="A8" s="233" t="s">
        <v>686</v>
      </c>
      <c r="B8" s="1035" t="s">
        <v>687</v>
      </c>
      <c r="C8" s="1036">
        <v>9272</v>
      </c>
      <c r="D8" s="683">
        <v>1380</v>
      </c>
      <c r="E8" s="1037">
        <f>SUM(C8*D8)</f>
        <v>12795360</v>
      </c>
      <c r="F8" s="778">
        <v>100</v>
      </c>
      <c r="G8" s="1038">
        <f aca="true" t="shared" si="0" ref="G8:G20">SUM(E8*F8/100)</f>
        <v>12795360</v>
      </c>
      <c r="H8" s="1037">
        <f>SUM(E8-G8)</f>
        <v>0</v>
      </c>
    </row>
    <row r="9" spans="1:8" ht="12.75" customHeight="1">
      <c r="A9" s="233" t="s">
        <v>688</v>
      </c>
      <c r="B9" s="1035" t="s">
        <v>689</v>
      </c>
      <c r="C9" s="1036">
        <v>9272</v>
      </c>
      <c r="D9" s="683">
        <v>515</v>
      </c>
      <c r="E9" s="1037">
        <f>SUM(C9*D9)</f>
        <v>4775080</v>
      </c>
      <c r="F9" s="778">
        <v>100</v>
      </c>
      <c r="G9" s="1038">
        <f t="shared" si="0"/>
        <v>4775080</v>
      </c>
      <c r="H9" s="1037">
        <f>SUM(E9-G9)</f>
        <v>0</v>
      </c>
    </row>
    <row r="10" spans="1:8" ht="12.75" customHeight="1">
      <c r="A10" s="233" t="s">
        <v>690</v>
      </c>
      <c r="B10" s="1039" t="s">
        <v>691</v>
      </c>
      <c r="C10" s="1036"/>
      <c r="D10" s="683"/>
      <c r="E10" s="1037">
        <v>3300000</v>
      </c>
      <c r="F10" s="778">
        <v>100</v>
      </c>
      <c r="G10" s="1038">
        <f>SUM(E10*F10/100)</f>
        <v>3300000</v>
      </c>
      <c r="H10" s="1037">
        <f>SUM(E10-G10)</f>
        <v>0</v>
      </c>
    </row>
    <row r="11" spans="1:8" ht="12.75" customHeight="1">
      <c r="A11" s="1040" t="s">
        <v>692</v>
      </c>
      <c r="B11" s="1039" t="s">
        <v>693</v>
      </c>
      <c r="C11" s="1036">
        <v>13966</v>
      </c>
      <c r="D11" s="683">
        <v>513</v>
      </c>
      <c r="E11" s="1037">
        <f>SUM(C11*D11)</f>
        <v>7164558</v>
      </c>
      <c r="F11" s="778">
        <v>100</v>
      </c>
      <c r="G11" s="1038">
        <f t="shared" si="0"/>
        <v>7164558</v>
      </c>
      <c r="H11" s="1037">
        <f aca="true" t="shared" si="1" ref="H11:H32">SUM(E11-G11)</f>
        <v>0</v>
      </c>
    </row>
    <row r="12" spans="1:8" ht="12.75" customHeight="1">
      <c r="A12" s="233" t="s">
        <v>694</v>
      </c>
      <c r="B12" s="1039" t="s">
        <v>695</v>
      </c>
      <c r="C12" s="1036">
        <v>9272</v>
      </c>
      <c r="D12" s="683">
        <v>280</v>
      </c>
      <c r="E12" s="1037">
        <f>SUM(C12*D12)</f>
        <v>2596160</v>
      </c>
      <c r="F12" s="778">
        <v>100</v>
      </c>
      <c r="G12" s="1038">
        <f t="shared" si="0"/>
        <v>2596160</v>
      </c>
      <c r="H12" s="1037">
        <f t="shared" si="1"/>
        <v>0</v>
      </c>
    </row>
    <row r="13" spans="1:8" ht="12.75" customHeight="1">
      <c r="A13" s="233" t="s">
        <v>696</v>
      </c>
      <c r="B13" s="1039" t="s">
        <v>697</v>
      </c>
      <c r="C13" s="1036">
        <v>9272</v>
      </c>
      <c r="D13" s="683">
        <v>50</v>
      </c>
      <c r="E13" s="1037">
        <v>1793000</v>
      </c>
      <c r="F13" s="778">
        <v>100</v>
      </c>
      <c r="G13" s="1038">
        <f t="shared" si="0"/>
        <v>1793000</v>
      </c>
      <c r="H13" s="1037">
        <f t="shared" si="1"/>
        <v>0</v>
      </c>
    </row>
    <row r="14" spans="1:8" ht="12.75" customHeight="1">
      <c r="A14" s="233" t="s">
        <v>698</v>
      </c>
      <c r="B14" s="1039" t="s">
        <v>63</v>
      </c>
      <c r="C14" s="1041">
        <v>404</v>
      </c>
      <c r="D14" s="683">
        <v>3800</v>
      </c>
      <c r="E14" s="1037">
        <f>SUM(C14*D14)</f>
        <v>1535200</v>
      </c>
      <c r="F14" s="778">
        <v>100</v>
      </c>
      <c r="G14" s="1038">
        <f>SUM(E14*F14/100)</f>
        <v>1535200</v>
      </c>
      <c r="H14" s="1037">
        <f>SUM(E14-G14)</f>
        <v>0</v>
      </c>
    </row>
    <row r="15" spans="1:8" ht="12.75" customHeight="1">
      <c r="A15" s="233" t="s">
        <v>699</v>
      </c>
      <c r="B15" s="1039" t="s">
        <v>68</v>
      </c>
      <c r="C15" s="1036">
        <v>1000000</v>
      </c>
      <c r="D15" s="683">
        <v>2</v>
      </c>
      <c r="E15" s="1037">
        <f>SUM(C15*D15)</f>
        <v>2000000</v>
      </c>
      <c r="F15" s="778">
        <v>100</v>
      </c>
      <c r="G15" s="1038">
        <f t="shared" si="0"/>
        <v>2000000</v>
      </c>
      <c r="H15" s="1037">
        <f t="shared" si="1"/>
        <v>0</v>
      </c>
    </row>
    <row r="16" spans="1:8" s="153" customFormat="1" ht="12.75" customHeight="1">
      <c r="A16" s="1042" t="s">
        <v>700</v>
      </c>
      <c r="B16" s="1043"/>
      <c r="C16" s="1044"/>
      <c r="D16" s="1045"/>
      <c r="E16" s="1046">
        <f>SUM(E8:E15)</f>
        <v>35959358</v>
      </c>
      <c r="F16" s="1047"/>
      <c r="G16" s="1048">
        <f>SUM(G8:G15)</f>
        <v>35959358</v>
      </c>
      <c r="H16" s="1046">
        <f t="shared" si="1"/>
        <v>0</v>
      </c>
    </row>
    <row r="17" spans="1:8" s="153" customFormat="1" ht="12.75" customHeight="1">
      <c r="A17" s="1042"/>
      <c r="B17" s="1043"/>
      <c r="C17" s="1044"/>
      <c r="D17" s="1045"/>
      <c r="E17" s="1046"/>
      <c r="F17" s="1047"/>
      <c r="G17" s="1048"/>
      <c r="H17" s="1046"/>
    </row>
    <row r="18" spans="1:8" s="153" customFormat="1" ht="12.75" customHeight="1">
      <c r="A18" s="1049" t="s">
        <v>701</v>
      </c>
      <c r="B18" s="1050" t="s">
        <v>65</v>
      </c>
      <c r="C18" s="1044"/>
      <c r="D18" s="1045"/>
      <c r="E18" s="1046">
        <v>98000000</v>
      </c>
      <c r="F18" s="1047"/>
      <c r="G18" s="1048">
        <v>98000000</v>
      </c>
      <c r="H18" s="1046"/>
    </row>
    <row r="19" spans="1:8" ht="12.75" customHeight="1">
      <c r="A19" s="178" t="s">
        <v>702</v>
      </c>
      <c r="B19" s="1039" t="s">
        <v>69</v>
      </c>
      <c r="C19" s="1036"/>
      <c r="D19" s="683"/>
      <c r="E19" s="1037">
        <v>43995640</v>
      </c>
      <c r="F19" s="778">
        <v>100</v>
      </c>
      <c r="G19" s="1038">
        <f t="shared" si="0"/>
        <v>43995640</v>
      </c>
      <c r="H19" s="1037">
        <f t="shared" si="1"/>
        <v>0</v>
      </c>
    </row>
    <row r="20" spans="1:8" ht="12.75" customHeight="1">
      <c r="A20" s="178" t="s">
        <v>703</v>
      </c>
      <c r="B20" s="1039" t="s">
        <v>70</v>
      </c>
      <c r="C20" s="1036"/>
      <c r="D20" s="683"/>
      <c r="E20" s="1037">
        <v>14334806</v>
      </c>
      <c r="F20" s="778">
        <v>100</v>
      </c>
      <c r="G20" s="1038">
        <f t="shared" si="0"/>
        <v>14334806</v>
      </c>
      <c r="H20" s="1037">
        <f t="shared" si="1"/>
        <v>0</v>
      </c>
    </row>
    <row r="21" spans="1:9" s="153" customFormat="1" ht="12.75" customHeight="1">
      <c r="A21" s="1051" t="s">
        <v>704</v>
      </c>
      <c r="B21" s="1043"/>
      <c r="C21" s="1044"/>
      <c r="D21" s="1045"/>
      <c r="E21" s="1046">
        <f>SUM(E19:E20)</f>
        <v>58330446</v>
      </c>
      <c r="F21" s="1047"/>
      <c r="G21" s="1048">
        <f>SUM(G19:G20)</f>
        <v>58330446</v>
      </c>
      <c r="H21" s="1046">
        <f>SUM(E21-G21)</f>
        <v>0</v>
      </c>
      <c r="I21" s="1052"/>
    </row>
    <row r="22" spans="1:9" s="153" customFormat="1" ht="12.75" customHeight="1">
      <c r="A22" s="1051"/>
      <c r="B22" s="1043"/>
      <c r="C22" s="1044"/>
      <c r="D22" s="1045"/>
      <c r="E22" s="1046"/>
      <c r="F22" s="1047"/>
      <c r="G22" s="1048"/>
      <c r="H22" s="1046"/>
      <c r="I22" s="1052"/>
    </row>
    <row r="23" spans="1:8" ht="12.75" customHeight="1">
      <c r="A23" s="178" t="s">
        <v>705</v>
      </c>
      <c r="B23" s="1050" t="s">
        <v>706</v>
      </c>
      <c r="C23" s="1036">
        <v>9272</v>
      </c>
      <c r="D23" s="683">
        <v>395</v>
      </c>
      <c r="E23" s="1037">
        <f aca="true" t="shared" si="2" ref="E23:E31">SUM(C23*D23)</f>
        <v>3662440</v>
      </c>
      <c r="F23" s="778">
        <v>42.11</v>
      </c>
      <c r="G23" s="1038">
        <f aca="true" t="shared" si="3" ref="G23:G31">SUM(E23*F23/100)</f>
        <v>1542253.4840000002</v>
      </c>
      <c r="H23" s="1037">
        <f t="shared" si="1"/>
        <v>2120186.516</v>
      </c>
    </row>
    <row r="24" spans="1:8" ht="12.75" customHeight="1">
      <c r="A24" s="178" t="s">
        <v>707</v>
      </c>
      <c r="B24" s="1050" t="s">
        <v>708</v>
      </c>
      <c r="C24" s="1036">
        <v>14235</v>
      </c>
      <c r="D24" s="683">
        <v>395</v>
      </c>
      <c r="E24" s="1037">
        <f t="shared" si="2"/>
        <v>5622825</v>
      </c>
      <c r="F24" s="778">
        <v>42.11</v>
      </c>
      <c r="G24" s="1038">
        <f t="shared" si="3"/>
        <v>2367771.6075</v>
      </c>
      <c r="H24" s="1037">
        <f t="shared" si="1"/>
        <v>3255053.3925</v>
      </c>
    </row>
    <row r="25" spans="1:8" ht="12.75" customHeight="1">
      <c r="A25" s="178" t="s">
        <v>709</v>
      </c>
      <c r="B25" s="1050" t="s">
        <v>710</v>
      </c>
      <c r="C25" s="1036">
        <v>15</v>
      </c>
      <c r="D25" s="683">
        <v>81200</v>
      </c>
      <c r="E25" s="1037">
        <f t="shared" si="2"/>
        <v>1218000</v>
      </c>
      <c r="F25" s="778">
        <v>42.11</v>
      </c>
      <c r="G25" s="1038">
        <f t="shared" si="3"/>
        <v>512899.8</v>
      </c>
      <c r="H25" s="1037">
        <f t="shared" si="1"/>
        <v>705100.2</v>
      </c>
    </row>
    <row r="26" spans="1:8" ht="12.75" customHeight="1">
      <c r="A26" s="178" t="s">
        <v>711</v>
      </c>
      <c r="B26" s="1050" t="s">
        <v>712</v>
      </c>
      <c r="C26" s="1036">
        <v>38</v>
      </c>
      <c r="D26" s="683">
        <v>111500</v>
      </c>
      <c r="E26" s="1037">
        <f t="shared" si="2"/>
        <v>4237000</v>
      </c>
      <c r="F26" s="778">
        <v>42.11</v>
      </c>
      <c r="G26" s="1038">
        <f t="shared" si="3"/>
        <v>1784200.7</v>
      </c>
      <c r="H26" s="1037">
        <f t="shared" si="1"/>
        <v>2452799.3</v>
      </c>
    </row>
    <row r="27" spans="1:8" ht="12.75" customHeight="1">
      <c r="A27" s="178" t="s">
        <v>713</v>
      </c>
      <c r="B27" s="1050" t="s">
        <v>714</v>
      </c>
      <c r="C27" s="1036">
        <v>27</v>
      </c>
      <c r="D27" s="683">
        <v>150000</v>
      </c>
      <c r="E27" s="1037">
        <f t="shared" si="2"/>
        <v>4050000</v>
      </c>
      <c r="F27" s="778">
        <v>42.11</v>
      </c>
      <c r="G27" s="1038">
        <f t="shared" si="3"/>
        <v>1705455</v>
      </c>
      <c r="H27" s="1037">
        <f t="shared" si="1"/>
        <v>2344545</v>
      </c>
    </row>
    <row r="28" spans="1:8" s="1058" customFormat="1" ht="12.75" customHeight="1">
      <c r="A28" s="1053" t="s">
        <v>715</v>
      </c>
      <c r="B28" s="1054"/>
      <c r="C28" s="1055"/>
      <c r="D28" s="1056"/>
      <c r="E28" s="1056">
        <f>SUM(E23:E27)</f>
        <v>18790265</v>
      </c>
      <c r="F28" s="1056"/>
      <c r="G28" s="1057">
        <f>SUM(G23:G27)</f>
        <v>7912580.5915</v>
      </c>
      <c r="H28" s="1057">
        <f>SUM(H23:H27)</f>
        <v>10877684.4085</v>
      </c>
    </row>
    <row r="29" spans="1:8" s="1058" customFormat="1" ht="12.75" customHeight="1">
      <c r="A29" s="1053"/>
      <c r="B29" s="1054"/>
      <c r="C29" s="1055"/>
      <c r="D29" s="1056"/>
      <c r="E29" s="1056"/>
      <c r="F29" s="1056"/>
      <c r="G29" s="1057"/>
      <c r="H29" s="1057"/>
    </row>
    <row r="30" spans="1:8" ht="12.75" customHeight="1">
      <c r="A30" s="233" t="s">
        <v>716</v>
      </c>
      <c r="B30" s="1039" t="s">
        <v>717</v>
      </c>
      <c r="C30" s="1036">
        <v>29</v>
      </c>
      <c r="D30" s="683">
        <v>547000</v>
      </c>
      <c r="E30" s="683">
        <f t="shared" si="2"/>
        <v>15863000</v>
      </c>
      <c r="F30" s="778">
        <v>43</v>
      </c>
      <c r="G30" s="1038">
        <f t="shared" si="3"/>
        <v>6821090</v>
      </c>
      <c r="H30" s="1037">
        <f t="shared" si="1"/>
        <v>9041910</v>
      </c>
    </row>
    <row r="31" spans="1:8" ht="12.75" customHeight="1">
      <c r="A31" s="178" t="s">
        <v>718</v>
      </c>
      <c r="B31" s="1039" t="s">
        <v>719</v>
      </c>
      <c r="C31" s="1036">
        <v>1</v>
      </c>
      <c r="D31" s="683">
        <v>50000</v>
      </c>
      <c r="E31" s="1037">
        <f t="shared" si="2"/>
        <v>50000</v>
      </c>
      <c r="F31" s="778">
        <v>43</v>
      </c>
      <c r="G31" s="1038">
        <f t="shared" si="3"/>
        <v>21500</v>
      </c>
      <c r="H31" s="1037">
        <f t="shared" si="1"/>
        <v>28500</v>
      </c>
    </row>
    <row r="32" spans="1:8" s="1058" customFormat="1" ht="12.75" customHeight="1">
      <c r="A32" s="1053" t="s">
        <v>720</v>
      </c>
      <c r="B32" s="1059"/>
      <c r="C32" s="1055"/>
      <c r="D32" s="1056"/>
      <c r="E32" s="1057">
        <f>SUM(E30:E31)</f>
        <v>15913000</v>
      </c>
      <c r="F32" s="1060"/>
      <c r="G32" s="1061">
        <f>SUM(G30:G31)</f>
        <v>6842590</v>
      </c>
      <c r="H32" s="1057">
        <f t="shared" si="1"/>
        <v>9070410</v>
      </c>
    </row>
    <row r="33" spans="1:9" ht="12.75" customHeight="1">
      <c r="A33" s="1062" t="s">
        <v>721</v>
      </c>
      <c r="B33" s="1039"/>
      <c r="C33" s="1036"/>
      <c r="D33" s="683"/>
      <c r="E33" s="1063">
        <f>SUM(E16+E18+E21+E28+E32)</f>
        <v>226993069</v>
      </c>
      <c r="F33" s="1063"/>
      <c r="G33" s="1063">
        <f>SUM(G16+G18+G21+G28+G32)</f>
        <v>207044974.5915</v>
      </c>
      <c r="H33" s="1063">
        <f>SUM(H16+H21+H28+H32)</f>
        <v>19948094.4085</v>
      </c>
      <c r="I33" s="1064"/>
    </row>
    <row r="34" spans="1:9" ht="12.75" customHeight="1">
      <c r="A34" s="1062"/>
      <c r="B34" s="1039"/>
      <c r="C34" s="1036"/>
      <c r="D34" s="683"/>
      <c r="E34" s="1063"/>
      <c r="F34" s="778"/>
      <c r="G34" s="1063"/>
      <c r="H34" s="1063"/>
      <c r="I34" s="1064"/>
    </row>
    <row r="35" spans="1:8" ht="12.75" customHeight="1">
      <c r="A35" s="1065" t="s">
        <v>722</v>
      </c>
      <c r="B35" s="1039"/>
      <c r="C35" s="1036"/>
      <c r="D35" s="683"/>
      <c r="E35" s="683"/>
      <c r="F35" s="778"/>
      <c r="G35" s="683"/>
      <c r="H35" s="683"/>
    </row>
    <row r="36" spans="1:8" ht="12.75" customHeight="1">
      <c r="A36" s="233" t="s">
        <v>723</v>
      </c>
      <c r="B36" s="1066" t="s">
        <v>724</v>
      </c>
      <c r="C36" s="1036">
        <v>210</v>
      </c>
      <c r="D36" s="683">
        <v>199000</v>
      </c>
      <c r="E36" s="683">
        <f>SUM(C36*D36)</f>
        <v>41790000</v>
      </c>
      <c r="F36" s="778"/>
      <c r="G36" s="683"/>
      <c r="H36" s="683">
        <f aca="true" t="shared" si="4" ref="H36:H62">SUM(E36-G36)</f>
        <v>41790000</v>
      </c>
    </row>
    <row r="37" spans="1:8" ht="12.75" customHeight="1">
      <c r="A37" s="233" t="s">
        <v>725</v>
      </c>
      <c r="B37" s="1066" t="s">
        <v>726</v>
      </c>
      <c r="C37" s="1036">
        <v>102</v>
      </c>
      <c r="D37" s="683">
        <v>199000</v>
      </c>
      <c r="E37" s="683">
        <v>23630000</v>
      </c>
      <c r="F37" s="778"/>
      <c r="G37" s="683"/>
      <c r="H37" s="683">
        <f t="shared" si="4"/>
        <v>23630000</v>
      </c>
    </row>
    <row r="38" spans="1:8" s="1058" customFormat="1" ht="12.75" customHeight="1">
      <c r="A38" s="1067" t="s">
        <v>727</v>
      </c>
      <c r="B38" s="1068"/>
      <c r="C38" s="1055">
        <f>SUM(C36:C37)</f>
        <v>312</v>
      </c>
      <c r="D38" s="1056"/>
      <c r="E38" s="1056">
        <f>SUM(E36:E37)</f>
        <v>65420000</v>
      </c>
      <c r="F38" s="1060"/>
      <c r="G38" s="1056"/>
      <c r="H38" s="1069">
        <f t="shared" si="4"/>
        <v>65420000</v>
      </c>
    </row>
    <row r="39" spans="1:8" ht="12.75" customHeight="1">
      <c r="A39" s="233" t="s">
        <v>728</v>
      </c>
      <c r="B39" s="1039" t="s">
        <v>729</v>
      </c>
      <c r="C39" s="1036">
        <v>229</v>
      </c>
      <c r="D39" s="683">
        <v>204000</v>
      </c>
      <c r="E39" s="1037">
        <v>46648000</v>
      </c>
      <c r="F39" s="778"/>
      <c r="G39" s="683"/>
      <c r="H39" s="1037">
        <f t="shared" si="4"/>
        <v>46648000</v>
      </c>
    </row>
    <row r="40" spans="1:8" ht="12.75" customHeight="1">
      <c r="A40" s="233" t="s">
        <v>730</v>
      </c>
      <c r="B40" s="1039" t="s">
        <v>726</v>
      </c>
      <c r="C40" s="1036">
        <v>131</v>
      </c>
      <c r="D40" s="683">
        <v>204000</v>
      </c>
      <c r="E40" s="1037">
        <v>23885000</v>
      </c>
      <c r="F40" s="778"/>
      <c r="G40" s="683"/>
      <c r="H40" s="1037">
        <f t="shared" si="4"/>
        <v>23885000</v>
      </c>
    </row>
    <row r="41" spans="1:8" s="1058" customFormat="1" ht="12.75" customHeight="1">
      <c r="A41" s="1067" t="s">
        <v>731</v>
      </c>
      <c r="B41" s="1059"/>
      <c r="C41" s="1055">
        <f>SUM(C39:C40)</f>
        <v>360</v>
      </c>
      <c r="D41" s="1056"/>
      <c r="E41" s="1057">
        <f>SUM(E39:E40)</f>
        <v>70533000</v>
      </c>
      <c r="F41" s="1060"/>
      <c r="G41" s="1056"/>
      <c r="H41" s="1057">
        <f t="shared" si="4"/>
        <v>70533000</v>
      </c>
    </row>
    <row r="42" spans="1:8" ht="12.75" customHeight="1">
      <c r="A42" s="233" t="s">
        <v>732</v>
      </c>
      <c r="B42" s="1039" t="s">
        <v>733</v>
      </c>
      <c r="C42" s="1036">
        <v>196</v>
      </c>
      <c r="D42" s="683">
        <v>212000</v>
      </c>
      <c r="E42" s="683">
        <v>41481000</v>
      </c>
      <c r="F42" s="778"/>
      <c r="G42" s="683"/>
      <c r="H42" s="1037">
        <f t="shared" si="4"/>
        <v>41481000</v>
      </c>
    </row>
    <row r="43" spans="1:8" ht="12.75" customHeight="1">
      <c r="A43" s="233" t="s">
        <v>734</v>
      </c>
      <c r="B43" s="1039" t="s">
        <v>726</v>
      </c>
      <c r="C43" s="1036">
        <v>119</v>
      </c>
      <c r="D43" s="683">
        <v>212000</v>
      </c>
      <c r="E43" s="683">
        <v>23945000</v>
      </c>
      <c r="F43" s="778"/>
      <c r="G43" s="683"/>
      <c r="H43" s="1037">
        <f t="shared" si="4"/>
        <v>23945000</v>
      </c>
    </row>
    <row r="44" spans="1:8" s="1058" customFormat="1" ht="12.75" customHeight="1">
      <c r="A44" s="1067" t="s">
        <v>735</v>
      </c>
      <c r="B44" s="1059"/>
      <c r="C44" s="1055">
        <f>SUM(C42:C43)</f>
        <v>315</v>
      </c>
      <c r="D44" s="1056"/>
      <c r="E44" s="1056">
        <f>SUM(E42:E43)</f>
        <v>65426000</v>
      </c>
      <c r="F44" s="1060"/>
      <c r="G44" s="1056"/>
      <c r="H44" s="1057">
        <f t="shared" si="4"/>
        <v>65426000</v>
      </c>
    </row>
    <row r="45" spans="1:6" ht="12.75" customHeight="1">
      <c r="A45"/>
      <c r="F45"/>
    </row>
    <row r="46" spans="1:6" ht="12.75" customHeight="1" thickBot="1">
      <c r="A46"/>
      <c r="F46"/>
    </row>
    <row r="47" spans="1:8" s="1058" customFormat="1" ht="12.75" customHeight="1" thickBot="1">
      <c r="A47" s="1014"/>
      <c r="B47" s="1015" t="s">
        <v>672</v>
      </c>
      <c r="C47" s="1016" t="s">
        <v>520</v>
      </c>
      <c r="D47" s="1017"/>
      <c r="E47" s="1018"/>
      <c r="F47" s="1019" t="s">
        <v>673</v>
      </c>
      <c r="G47" s="1020" t="s">
        <v>673</v>
      </c>
      <c r="H47" s="1020" t="s">
        <v>674</v>
      </c>
    </row>
    <row r="48" spans="1:8" s="1058" customFormat="1" ht="12.75" customHeight="1">
      <c r="A48" s="1021" t="s">
        <v>472</v>
      </c>
      <c r="B48" s="1022" t="s">
        <v>675</v>
      </c>
      <c r="C48" s="1023" t="s">
        <v>676</v>
      </c>
      <c r="D48" s="1023" t="s">
        <v>677</v>
      </c>
      <c r="E48" s="1023" t="s">
        <v>678</v>
      </c>
      <c r="F48" s="1024" t="s">
        <v>679</v>
      </c>
      <c r="G48" s="1024" t="s">
        <v>679</v>
      </c>
      <c r="H48" s="1025" t="s">
        <v>260</v>
      </c>
    </row>
    <row r="49" spans="1:8" s="1058" customFormat="1" ht="12.75" customHeight="1" thickBot="1">
      <c r="A49" s="1026"/>
      <c r="B49" s="1027" t="s">
        <v>680</v>
      </c>
      <c r="C49" s="1028" t="s">
        <v>681</v>
      </c>
      <c r="D49" s="1028" t="s">
        <v>682</v>
      </c>
      <c r="E49" s="1028" t="s">
        <v>683</v>
      </c>
      <c r="F49" s="1029" t="s">
        <v>684</v>
      </c>
      <c r="G49" s="1030"/>
      <c r="H49" s="1030"/>
    </row>
    <row r="50" spans="1:8" ht="12.75" customHeight="1">
      <c r="A50" s="233" t="s">
        <v>736</v>
      </c>
      <c r="B50" s="1039" t="s">
        <v>737</v>
      </c>
      <c r="C50" s="1036">
        <v>33</v>
      </c>
      <c r="D50" s="683">
        <v>262000</v>
      </c>
      <c r="E50" s="683">
        <f>SUM(C50*D50)</f>
        <v>8646000</v>
      </c>
      <c r="F50" s="778"/>
      <c r="G50" s="683"/>
      <c r="H50" s="1037">
        <f t="shared" si="4"/>
        <v>8646000</v>
      </c>
    </row>
    <row r="51" spans="1:8" ht="12.75" customHeight="1">
      <c r="A51" s="233" t="s">
        <v>738</v>
      </c>
      <c r="B51" s="1039" t="s">
        <v>726</v>
      </c>
      <c r="C51" s="1036">
        <v>46</v>
      </c>
      <c r="D51" s="683">
        <v>262000</v>
      </c>
      <c r="E51" s="683">
        <v>9350000</v>
      </c>
      <c r="F51" s="778"/>
      <c r="G51" s="683"/>
      <c r="H51" s="1037">
        <f t="shared" si="4"/>
        <v>9350000</v>
      </c>
    </row>
    <row r="52" spans="1:8" ht="12.75" customHeight="1">
      <c r="A52" s="233" t="s">
        <v>739</v>
      </c>
      <c r="B52" s="1039" t="s">
        <v>740</v>
      </c>
      <c r="C52" s="1036">
        <v>37</v>
      </c>
      <c r="D52" s="683">
        <v>210000</v>
      </c>
      <c r="E52" s="683">
        <v>7700000</v>
      </c>
      <c r="F52" s="778"/>
      <c r="G52" s="683"/>
      <c r="H52" s="1037">
        <f t="shared" si="4"/>
        <v>7700000</v>
      </c>
    </row>
    <row r="53" spans="1:8" ht="12.75" customHeight="1">
      <c r="A53" s="233" t="s">
        <v>741</v>
      </c>
      <c r="B53" s="1039" t="s">
        <v>742</v>
      </c>
      <c r="C53" s="1036">
        <v>64</v>
      </c>
      <c r="D53" s="683">
        <v>40000</v>
      </c>
      <c r="E53" s="683">
        <f>SUM(C53*D53)</f>
        <v>2560000</v>
      </c>
      <c r="F53" s="778"/>
      <c r="G53" s="683"/>
      <c r="H53" s="1037">
        <f t="shared" si="4"/>
        <v>2560000</v>
      </c>
    </row>
    <row r="54" spans="1:8" ht="12.75" customHeight="1">
      <c r="A54" s="233" t="s">
        <v>741</v>
      </c>
      <c r="B54" s="1039" t="s">
        <v>743</v>
      </c>
      <c r="C54" s="1036">
        <v>3</v>
      </c>
      <c r="D54" s="683">
        <v>112000</v>
      </c>
      <c r="E54" s="683">
        <v>373333</v>
      </c>
      <c r="F54" s="778"/>
      <c r="G54" s="683"/>
      <c r="H54" s="1037">
        <f t="shared" si="4"/>
        <v>373333</v>
      </c>
    </row>
    <row r="55" spans="1:8" ht="12.75" customHeight="1">
      <c r="A55" s="233" t="s">
        <v>744</v>
      </c>
      <c r="B55" s="1039" t="s">
        <v>745</v>
      </c>
      <c r="C55" s="1036">
        <v>5</v>
      </c>
      <c r="D55" s="683">
        <v>67200</v>
      </c>
      <c r="E55" s="683">
        <v>358400</v>
      </c>
      <c r="F55" s="778"/>
      <c r="G55" s="683"/>
      <c r="H55" s="1037">
        <f t="shared" si="4"/>
        <v>358400</v>
      </c>
    </row>
    <row r="56" spans="1:8" ht="12.75" customHeight="1">
      <c r="A56" s="233" t="s">
        <v>746</v>
      </c>
      <c r="B56" s="1039" t="s">
        <v>747</v>
      </c>
      <c r="C56" s="1036">
        <v>66</v>
      </c>
      <c r="D56" s="683">
        <v>22400</v>
      </c>
      <c r="E56" s="683">
        <v>1485867</v>
      </c>
      <c r="F56" s="778"/>
      <c r="G56" s="683"/>
      <c r="H56" s="1037">
        <f t="shared" si="4"/>
        <v>1485867</v>
      </c>
    </row>
    <row r="57" spans="1:8" s="1058" customFormat="1" ht="12.75" customHeight="1">
      <c r="A57" s="1067" t="s">
        <v>748</v>
      </c>
      <c r="B57" s="1059"/>
      <c r="C57" s="1055">
        <v>116</v>
      </c>
      <c r="D57" s="1056"/>
      <c r="E57" s="1056">
        <f>SUM(E50:E56)</f>
        <v>30473600</v>
      </c>
      <c r="F57" s="1060"/>
      <c r="G57" s="1056"/>
      <c r="H57" s="1057">
        <f t="shared" si="4"/>
        <v>30473600</v>
      </c>
    </row>
    <row r="58" spans="1:8" s="1058" customFormat="1" ht="12.75" customHeight="1">
      <c r="A58" s="1067" t="s">
        <v>749</v>
      </c>
      <c r="B58" s="1059"/>
      <c r="C58" s="1055">
        <v>1101</v>
      </c>
      <c r="D58" s="1055"/>
      <c r="E58" s="1055">
        <f>SUM(E38+E41+E44+E57)</f>
        <v>231852600</v>
      </c>
      <c r="F58" s="1055"/>
      <c r="G58" s="1055">
        <f>SUM(G38+G41+G44+G57)</f>
        <v>0</v>
      </c>
      <c r="H58" s="1055">
        <f>SUM(H38+H41+H44+H57)</f>
        <v>231852600</v>
      </c>
    </row>
    <row r="59" spans="1:8" ht="12.75" customHeight="1">
      <c r="A59" s="233" t="s">
        <v>750</v>
      </c>
      <c r="B59" s="1039" t="s">
        <v>751</v>
      </c>
      <c r="C59" s="1036">
        <v>1</v>
      </c>
      <c r="D59" s="683">
        <v>417600</v>
      </c>
      <c r="E59" s="683">
        <v>557000</v>
      </c>
      <c r="F59" s="778"/>
      <c r="G59" s="683"/>
      <c r="H59" s="1037">
        <f t="shared" si="4"/>
        <v>557000</v>
      </c>
    </row>
    <row r="60" spans="1:8" ht="12.75" customHeight="1">
      <c r="A60" s="233" t="s">
        <v>750</v>
      </c>
      <c r="B60" s="1039" t="s">
        <v>752</v>
      </c>
      <c r="C60" s="1036">
        <v>9</v>
      </c>
      <c r="D60" s="683">
        <v>371200</v>
      </c>
      <c r="E60" s="683">
        <v>3217000</v>
      </c>
      <c r="F60" s="778"/>
      <c r="G60" s="683"/>
      <c r="H60" s="1037">
        <f t="shared" si="4"/>
        <v>3217000</v>
      </c>
    </row>
    <row r="61" spans="1:8" s="1058" customFormat="1" ht="12.75" customHeight="1">
      <c r="A61" s="1067" t="s">
        <v>753</v>
      </c>
      <c r="B61" s="1059"/>
      <c r="C61" s="1055">
        <f>SUM(C59:C60)</f>
        <v>10</v>
      </c>
      <c r="D61" s="1056"/>
      <c r="E61" s="1056">
        <f>SUM(E59:E60)</f>
        <v>3774000</v>
      </c>
      <c r="F61" s="1060"/>
      <c r="G61" s="1056"/>
      <c r="H61" s="1057">
        <f t="shared" si="4"/>
        <v>3774000</v>
      </c>
    </row>
    <row r="62" spans="1:8" ht="12.75" customHeight="1">
      <c r="A62" s="233" t="s">
        <v>754</v>
      </c>
      <c r="B62" s="1039" t="s">
        <v>755</v>
      </c>
      <c r="C62" s="1036">
        <v>2</v>
      </c>
      <c r="D62" s="683">
        <v>603200</v>
      </c>
      <c r="E62" s="683">
        <f>SUM(C62*D62)</f>
        <v>1206400</v>
      </c>
      <c r="F62" s="778"/>
      <c r="G62" s="683"/>
      <c r="H62" s="1037">
        <f t="shared" si="4"/>
        <v>1206400</v>
      </c>
    </row>
    <row r="63" spans="1:8" ht="12.75" customHeight="1">
      <c r="A63" s="233" t="s">
        <v>754</v>
      </c>
      <c r="B63" s="1039" t="s">
        <v>756</v>
      </c>
      <c r="C63" s="1036">
        <v>17</v>
      </c>
      <c r="D63" s="683">
        <v>417600</v>
      </c>
      <c r="E63" s="683">
        <v>7238000</v>
      </c>
      <c r="F63" s="778"/>
      <c r="G63" s="683"/>
      <c r="H63" s="1037">
        <f>SUM(E63-G63)</f>
        <v>7238000</v>
      </c>
    </row>
    <row r="64" spans="1:8" ht="12.75" customHeight="1">
      <c r="A64" s="233" t="s">
        <v>754</v>
      </c>
      <c r="B64" s="1070" t="s">
        <v>757</v>
      </c>
      <c r="C64" s="1071">
        <v>14</v>
      </c>
      <c r="D64" s="1072">
        <v>192000</v>
      </c>
      <c r="E64" s="1072">
        <v>2624000</v>
      </c>
      <c r="F64" s="778"/>
      <c r="G64" s="683"/>
      <c r="H64" s="1073">
        <f>SUM(E64-G64)</f>
        <v>2624000</v>
      </c>
    </row>
    <row r="65" spans="1:8" ht="12.75" customHeight="1">
      <c r="A65" s="233" t="s">
        <v>754</v>
      </c>
      <c r="B65" s="1039" t="s">
        <v>758</v>
      </c>
      <c r="C65" s="1036">
        <v>21</v>
      </c>
      <c r="D65" s="683">
        <v>371200</v>
      </c>
      <c r="E65" s="683">
        <v>7919000</v>
      </c>
      <c r="F65" s="778"/>
      <c r="G65" s="683"/>
      <c r="H65" s="1037">
        <f aca="true" t="shared" si="5" ref="H65:H71">SUM(E65-G65)</f>
        <v>7919000</v>
      </c>
    </row>
    <row r="66" spans="1:8" ht="12.75" customHeight="1">
      <c r="A66" s="233" t="s">
        <v>754</v>
      </c>
      <c r="B66" s="1039" t="s">
        <v>759</v>
      </c>
      <c r="C66" s="1036"/>
      <c r="D66" s="683">
        <v>240000</v>
      </c>
      <c r="E66" s="683">
        <v>80000</v>
      </c>
      <c r="F66" s="778"/>
      <c r="G66" s="683"/>
      <c r="H66" s="1037">
        <f t="shared" si="5"/>
        <v>80000</v>
      </c>
    </row>
    <row r="67" spans="1:8" ht="12.75" customHeight="1">
      <c r="A67" s="233" t="s">
        <v>754</v>
      </c>
      <c r="B67" s="1039" t="s">
        <v>760</v>
      </c>
      <c r="C67" s="1036">
        <v>4</v>
      </c>
      <c r="D67" s="683">
        <v>192000</v>
      </c>
      <c r="E67" s="683">
        <f>SUM(C67*D67)</f>
        <v>768000</v>
      </c>
      <c r="F67" s="778"/>
      <c r="G67" s="683"/>
      <c r="H67" s="1037">
        <f t="shared" si="5"/>
        <v>768000</v>
      </c>
    </row>
    <row r="68" spans="1:8" ht="12.75" customHeight="1">
      <c r="A68" s="233" t="s">
        <v>754</v>
      </c>
      <c r="B68" s="1039" t="s">
        <v>761</v>
      </c>
      <c r="C68" s="1036"/>
      <c r="D68" s="683">
        <v>384000</v>
      </c>
      <c r="E68" s="683">
        <v>128000</v>
      </c>
      <c r="F68" s="778"/>
      <c r="G68" s="683"/>
      <c r="H68" s="1037">
        <f t="shared" si="5"/>
        <v>128000</v>
      </c>
    </row>
    <row r="69" spans="1:8" ht="12.75" customHeight="1">
      <c r="A69" s="233" t="s">
        <v>762</v>
      </c>
      <c r="B69" s="1039" t="s">
        <v>726</v>
      </c>
      <c r="C69" s="1036"/>
      <c r="D69" s="683">
        <v>204000</v>
      </c>
      <c r="E69" s="683">
        <v>0</v>
      </c>
      <c r="F69" s="778"/>
      <c r="G69" s="683"/>
      <c r="H69" s="1037">
        <f t="shared" si="5"/>
        <v>0</v>
      </c>
    </row>
    <row r="70" spans="1:8" s="1058" customFormat="1" ht="12.75" customHeight="1">
      <c r="A70" s="1067" t="s">
        <v>763</v>
      </c>
      <c r="B70" s="1059"/>
      <c r="C70" s="1055">
        <v>62</v>
      </c>
      <c r="D70" s="1056"/>
      <c r="E70" s="1056">
        <f>SUM(E62+E63+E64+E65+E66+E67+E68+E69)</f>
        <v>19963400</v>
      </c>
      <c r="F70" s="1060"/>
      <c r="G70" s="1056"/>
      <c r="H70" s="1057">
        <f t="shared" si="5"/>
        <v>19963400</v>
      </c>
    </row>
    <row r="71" spans="1:8" ht="12.75" customHeight="1">
      <c r="A71" s="233" t="s">
        <v>764</v>
      </c>
      <c r="B71" s="1039" t="s">
        <v>765</v>
      </c>
      <c r="C71" s="1036">
        <v>3</v>
      </c>
      <c r="D71" s="683">
        <v>603200</v>
      </c>
      <c r="E71" s="683">
        <v>1609000</v>
      </c>
      <c r="F71" s="778"/>
      <c r="G71" s="683"/>
      <c r="H71" s="1037">
        <f t="shared" si="5"/>
        <v>1609000</v>
      </c>
    </row>
    <row r="72" spans="1:8" ht="12.75" customHeight="1">
      <c r="A72" s="233" t="s">
        <v>764</v>
      </c>
      <c r="B72" s="1039" t="s">
        <v>766</v>
      </c>
      <c r="C72" s="1036">
        <v>15</v>
      </c>
      <c r="D72" s="683">
        <v>417600</v>
      </c>
      <c r="E72" s="683">
        <v>6125000</v>
      </c>
      <c r="F72" s="778"/>
      <c r="G72" s="683"/>
      <c r="H72" s="1037">
        <f aca="true" t="shared" si="6" ref="H72:H88">SUM(E72-G72)</f>
        <v>6125000</v>
      </c>
    </row>
    <row r="73" spans="1:8" ht="12.75" customHeight="1">
      <c r="A73" s="233" t="s">
        <v>764</v>
      </c>
      <c r="B73" s="1039" t="s">
        <v>767</v>
      </c>
      <c r="C73" s="1036">
        <v>8</v>
      </c>
      <c r="D73" s="683">
        <v>192000</v>
      </c>
      <c r="E73" s="683">
        <v>1599000</v>
      </c>
      <c r="F73" s="778"/>
      <c r="G73" s="683"/>
      <c r="H73" s="1037">
        <f t="shared" si="6"/>
        <v>1599000</v>
      </c>
    </row>
    <row r="74" spans="1:8" ht="12.75" customHeight="1">
      <c r="A74" s="233" t="s">
        <v>764</v>
      </c>
      <c r="B74" s="1039" t="s">
        <v>768</v>
      </c>
      <c r="C74" s="1036">
        <v>20</v>
      </c>
      <c r="D74" s="683">
        <v>371200</v>
      </c>
      <c r="E74" s="683">
        <f>SUM(C74*D74)</f>
        <v>7424000</v>
      </c>
      <c r="F74" s="778"/>
      <c r="G74" s="683"/>
      <c r="H74" s="1037">
        <f t="shared" si="6"/>
        <v>7424000</v>
      </c>
    </row>
    <row r="75" spans="1:8" ht="12.75" customHeight="1">
      <c r="A75" s="233" t="s">
        <v>764</v>
      </c>
      <c r="B75" s="1039" t="s">
        <v>769</v>
      </c>
      <c r="C75" s="1036">
        <v>1</v>
      </c>
      <c r="D75" s="683">
        <v>384000</v>
      </c>
      <c r="E75" s="683">
        <v>256000</v>
      </c>
      <c r="F75" s="778"/>
      <c r="G75" s="683"/>
      <c r="H75" s="1037">
        <f t="shared" si="6"/>
        <v>256000</v>
      </c>
    </row>
    <row r="76" spans="1:8" ht="12.75" customHeight="1">
      <c r="A76" s="233" t="s">
        <v>764</v>
      </c>
      <c r="B76" s="1039" t="s">
        <v>770</v>
      </c>
      <c r="C76" s="1036"/>
      <c r="D76" s="683">
        <v>240000</v>
      </c>
      <c r="E76" s="683">
        <v>80000</v>
      </c>
      <c r="F76" s="778"/>
      <c r="G76" s="683"/>
      <c r="H76" s="1037">
        <f t="shared" si="6"/>
        <v>80000</v>
      </c>
    </row>
    <row r="77" spans="1:8" ht="12.75" customHeight="1">
      <c r="A77" s="233" t="s">
        <v>764</v>
      </c>
      <c r="B77" s="1039" t="s">
        <v>761</v>
      </c>
      <c r="C77" s="1036">
        <v>11</v>
      </c>
      <c r="D77" s="683">
        <v>192000</v>
      </c>
      <c r="E77" s="683">
        <f>SUM(C77*D77)</f>
        <v>2112000</v>
      </c>
      <c r="F77" s="778"/>
      <c r="G77" s="683"/>
      <c r="H77" s="1037">
        <f t="shared" si="6"/>
        <v>2112000</v>
      </c>
    </row>
    <row r="78" spans="1:8" ht="12.75" customHeight="1">
      <c r="A78" s="233" t="s">
        <v>771</v>
      </c>
      <c r="B78" s="1039" t="s">
        <v>726</v>
      </c>
      <c r="C78" s="1036">
        <v>12</v>
      </c>
      <c r="D78" s="683">
        <v>212000</v>
      </c>
      <c r="E78" s="683">
        <v>0</v>
      </c>
      <c r="F78" s="778"/>
      <c r="G78" s="683"/>
      <c r="H78" s="1037">
        <f t="shared" si="6"/>
        <v>0</v>
      </c>
    </row>
    <row r="79" spans="1:8" s="1058" customFormat="1" ht="12.75" customHeight="1">
      <c r="A79" s="1067" t="s">
        <v>772</v>
      </c>
      <c r="B79" s="1059"/>
      <c r="C79" s="1055">
        <f>SUM(C71:C78)</f>
        <v>70</v>
      </c>
      <c r="D79" s="1056"/>
      <c r="E79" s="1056">
        <f>SUM(E71:E78)</f>
        <v>19205000</v>
      </c>
      <c r="F79" s="1060"/>
      <c r="G79" s="1056"/>
      <c r="H79" s="1057">
        <f t="shared" si="6"/>
        <v>19205000</v>
      </c>
    </row>
    <row r="80" spans="1:8" ht="12.75" customHeight="1">
      <c r="A80" s="233" t="s">
        <v>773</v>
      </c>
      <c r="B80" s="1039" t="s">
        <v>774</v>
      </c>
      <c r="C80" s="1036">
        <v>4</v>
      </c>
      <c r="D80" s="683">
        <v>417600</v>
      </c>
      <c r="E80" s="683">
        <f>SUM(C80*D80)</f>
        <v>1670400</v>
      </c>
      <c r="F80" s="778"/>
      <c r="G80" s="683"/>
      <c r="H80" s="1037">
        <f t="shared" si="6"/>
        <v>1670400</v>
      </c>
    </row>
    <row r="81" spans="1:8" ht="12.75" customHeight="1">
      <c r="A81" s="233" t="s">
        <v>773</v>
      </c>
      <c r="B81" s="1039" t="s">
        <v>775</v>
      </c>
      <c r="C81" s="1036">
        <v>8</v>
      </c>
      <c r="D81" s="683">
        <v>371200</v>
      </c>
      <c r="E81" s="683">
        <f>SUM(C81*D81)</f>
        <v>2969600</v>
      </c>
      <c r="F81" s="778"/>
      <c r="G81" s="683"/>
      <c r="H81" s="1037">
        <f t="shared" si="6"/>
        <v>2969600</v>
      </c>
    </row>
    <row r="82" spans="1:8" ht="12.75" customHeight="1">
      <c r="A82" s="233" t="s">
        <v>773</v>
      </c>
      <c r="B82" s="1039" t="s">
        <v>776</v>
      </c>
      <c r="C82" s="1036">
        <v>4</v>
      </c>
      <c r="D82" s="683">
        <v>192000</v>
      </c>
      <c r="E82" s="683">
        <f>SUM(C82*D82)</f>
        <v>768000</v>
      </c>
      <c r="F82" s="778"/>
      <c r="G82" s="683"/>
      <c r="H82" s="1037">
        <f t="shared" si="6"/>
        <v>768000</v>
      </c>
    </row>
    <row r="83" spans="1:8" ht="12.75" customHeight="1">
      <c r="A83" s="233" t="s">
        <v>777</v>
      </c>
      <c r="B83" s="1039" t="s">
        <v>778</v>
      </c>
      <c r="C83" s="1036">
        <v>9</v>
      </c>
      <c r="D83" s="683">
        <v>417600</v>
      </c>
      <c r="E83" s="683">
        <v>3898000</v>
      </c>
      <c r="F83" s="778"/>
      <c r="G83" s="683"/>
      <c r="H83" s="1037">
        <f t="shared" si="6"/>
        <v>3898000</v>
      </c>
    </row>
    <row r="84" spans="1:8" ht="12.75" customHeight="1">
      <c r="A84" s="233" t="s">
        <v>777</v>
      </c>
      <c r="B84" s="1039" t="s">
        <v>759</v>
      </c>
      <c r="C84" s="1036">
        <v>3</v>
      </c>
      <c r="D84" s="683">
        <v>371200</v>
      </c>
      <c r="E84" s="683">
        <v>990000</v>
      </c>
      <c r="F84" s="778"/>
      <c r="G84" s="683"/>
      <c r="H84" s="1037">
        <f t="shared" si="6"/>
        <v>990000</v>
      </c>
    </row>
    <row r="85" spans="1:8" ht="12.75" customHeight="1">
      <c r="A85" s="233" t="s">
        <v>777</v>
      </c>
      <c r="B85" s="1039" t="s">
        <v>779</v>
      </c>
      <c r="C85" s="1036">
        <v>3</v>
      </c>
      <c r="D85" s="683">
        <v>192000</v>
      </c>
      <c r="E85" s="683">
        <v>640000</v>
      </c>
      <c r="F85" s="778"/>
      <c r="G85" s="683"/>
      <c r="H85" s="1037">
        <f t="shared" si="6"/>
        <v>640000</v>
      </c>
    </row>
    <row r="86" spans="1:8" ht="12.75" customHeight="1">
      <c r="A86" s="1074" t="s">
        <v>780</v>
      </c>
      <c r="B86" s="1075" t="s">
        <v>726</v>
      </c>
      <c r="C86" s="1076">
        <v>4</v>
      </c>
      <c r="D86" s="1077">
        <v>262000</v>
      </c>
      <c r="E86" s="1077">
        <v>0</v>
      </c>
      <c r="F86" s="778"/>
      <c r="G86" s="683"/>
      <c r="H86" s="1037">
        <f t="shared" si="6"/>
        <v>0</v>
      </c>
    </row>
    <row r="87" spans="1:8" s="1081" customFormat="1" ht="12.75" customHeight="1">
      <c r="A87" s="1078" t="s">
        <v>781</v>
      </c>
      <c r="B87" s="1069"/>
      <c r="C87" s="1069">
        <f>SUM(C80:C86)</f>
        <v>35</v>
      </c>
      <c r="D87" s="1069"/>
      <c r="E87" s="1069">
        <f>SUM(E80:E86)</f>
        <v>10936000</v>
      </c>
      <c r="F87" s="1079"/>
      <c r="G87" s="1069"/>
      <c r="H87" s="1080">
        <f t="shared" si="6"/>
        <v>10936000</v>
      </c>
    </row>
    <row r="88" spans="1:9" ht="12.75" customHeight="1">
      <c r="A88" s="1082" t="s">
        <v>782</v>
      </c>
      <c r="B88" s="1083"/>
      <c r="C88" s="1084">
        <v>128</v>
      </c>
      <c r="D88" s="1084"/>
      <c r="E88" s="1084">
        <f>SUM(E61+E70+E79+E87)</f>
        <v>53878400</v>
      </c>
      <c r="F88" s="1084"/>
      <c r="G88" s="1084">
        <f>SUM(G61+G70+G79+G87)</f>
        <v>0</v>
      </c>
      <c r="H88" s="1085">
        <f t="shared" si="6"/>
        <v>53878400</v>
      </c>
      <c r="I88" s="1064"/>
    </row>
    <row r="89" spans="1:6" ht="12.75" customHeight="1">
      <c r="A89"/>
      <c r="F89"/>
    </row>
    <row r="90" spans="1:6" ht="12.75" customHeight="1">
      <c r="A90"/>
      <c r="F90"/>
    </row>
    <row r="91" spans="1:6" ht="12.75" customHeight="1" thickBot="1">
      <c r="A91"/>
      <c r="F91"/>
    </row>
    <row r="92" spans="1:9" ht="12.75" customHeight="1" thickBot="1">
      <c r="A92" s="1014"/>
      <c r="B92" s="1015" t="s">
        <v>672</v>
      </c>
      <c r="C92" s="1016" t="s">
        <v>520</v>
      </c>
      <c r="D92" s="1017"/>
      <c r="E92" s="1018"/>
      <c r="F92" s="1019" t="s">
        <v>673</v>
      </c>
      <c r="G92" s="1020" t="s">
        <v>673</v>
      </c>
      <c r="H92" s="1020" t="s">
        <v>674</v>
      </c>
      <c r="I92" s="1064"/>
    </row>
    <row r="93" spans="1:9" ht="12.75" customHeight="1">
      <c r="A93" s="1021" t="s">
        <v>472</v>
      </c>
      <c r="B93" s="1022" t="s">
        <v>675</v>
      </c>
      <c r="C93" s="1023" t="s">
        <v>676</v>
      </c>
      <c r="D93" s="1023" t="s">
        <v>677</v>
      </c>
      <c r="E93" s="1023" t="s">
        <v>678</v>
      </c>
      <c r="F93" s="1024" t="s">
        <v>679</v>
      </c>
      <c r="G93" s="1024" t="s">
        <v>679</v>
      </c>
      <c r="H93" s="1025" t="s">
        <v>260</v>
      </c>
      <c r="I93" s="1064"/>
    </row>
    <row r="94" spans="1:9" ht="12.75" customHeight="1" thickBot="1">
      <c r="A94" s="1026"/>
      <c r="B94" s="1027" t="s">
        <v>680</v>
      </c>
      <c r="C94" s="1028" t="s">
        <v>681</v>
      </c>
      <c r="D94" s="1028" t="s">
        <v>682</v>
      </c>
      <c r="E94" s="1028" t="s">
        <v>683</v>
      </c>
      <c r="F94" s="1029" t="s">
        <v>684</v>
      </c>
      <c r="G94" s="1030"/>
      <c r="H94" s="1030"/>
      <c r="I94" s="1064"/>
    </row>
    <row r="95" spans="1:8" ht="12.75" customHeight="1">
      <c r="A95" s="233" t="s">
        <v>783</v>
      </c>
      <c r="B95" s="1039" t="s">
        <v>784</v>
      </c>
      <c r="C95" s="1036">
        <v>89</v>
      </c>
      <c r="D95" s="683">
        <v>105000</v>
      </c>
      <c r="E95" s="683">
        <v>9310000</v>
      </c>
      <c r="F95" s="778"/>
      <c r="G95" s="683"/>
      <c r="H95" s="1037">
        <f aca="true" t="shared" si="7" ref="H95:H105">SUM(E95-G95)</f>
        <v>9310000</v>
      </c>
    </row>
    <row r="96" spans="1:8" ht="25.5" customHeight="1">
      <c r="A96" s="1086" t="s">
        <v>785</v>
      </c>
      <c r="B96" s="1039" t="s">
        <v>786</v>
      </c>
      <c r="C96" s="1036">
        <v>29</v>
      </c>
      <c r="D96" s="683">
        <v>105000</v>
      </c>
      <c r="E96" s="1037">
        <f>SUM(C96*D96)</f>
        <v>3045000</v>
      </c>
      <c r="F96" s="778"/>
      <c r="G96" s="683"/>
      <c r="H96" s="1037">
        <f t="shared" si="7"/>
        <v>3045000</v>
      </c>
    </row>
    <row r="97" spans="1:9" ht="12.75" customHeight="1">
      <c r="A97" s="1082" t="s">
        <v>787</v>
      </c>
      <c r="B97" s="1083"/>
      <c r="C97" s="1044">
        <f>SUM(C95:C96)</f>
        <v>118</v>
      </c>
      <c r="D97" s="1045"/>
      <c r="E97" s="1046">
        <f>SUM(E95:E96)</f>
        <v>12355000</v>
      </c>
      <c r="F97" s="1046"/>
      <c r="G97" s="1046">
        <f>SUM(G95:G96)</f>
        <v>0</v>
      </c>
      <c r="H97" s="1085">
        <f t="shared" si="7"/>
        <v>12355000</v>
      </c>
      <c r="I97" s="1064"/>
    </row>
    <row r="98" spans="1:8" ht="12.75" customHeight="1">
      <c r="A98" s="230" t="s">
        <v>788</v>
      </c>
      <c r="B98" s="1039" t="s">
        <v>789</v>
      </c>
      <c r="C98" s="1036">
        <v>30</v>
      </c>
      <c r="D98" s="683">
        <v>23000</v>
      </c>
      <c r="E98" s="683">
        <f>SUM(C98*D98)</f>
        <v>690000</v>
      </c>
      <c r="F98" s="778"/>
      <c r="G98" s="683"/>
      <c r="H98" s="683">
        <f t="shared" si="7"/>
        <v>690000</v>
      </c>
    </row>
    <row r="99" spans="1:8" ht="12.75" customHeight="1">
      <c r="A99" s="230" t="s">
        <v>790</v>
      </c>
      <c r="B99" s="1039" t="s">
        <v>791</v>
      </c>
      <c r="C99" s="1036">
        <v>371</v>
      </c>
      <c r="D99" s="683">
        <v>32200</v>
      </c>
      <c r="E99" s="1037">
        <f>SUM(C99*D99)</f>
        <v>11946200</v>
      </c>
      <c r="F99" s="778"/>
      <c r="G99" s="683"/>
      <c r="H99" s="683">
        <f t="shared" si="7"/>
        <v>11946200</v>
      </c>
    </row>
    <row r="100" spans="1:8" ht="12.75" customHeight="1">
      <c r="A100" s="233" t="s">
        <v>792</v>
      </c>
      <c r="B100" s="1039" t="s">
        <v>793</v>
      </c>
      <c r="C100" s="1076">
        <v>1023</v>
      </c>
      <c r="D100" s="1077">
        <v>720</v>
      </c>
      <c r="E100" s="1037">
        <v>735840</v>
      </c>
      <c r="F100" s="778"/>
      <c r="G100" s="683"/>
      <c r="H100" s="683">
        <f t="shared" si="7"/>
        <v>735840</v>
      </c>
    </row>
    <row r="101" spans="1:8" ht="12.75" customHeight="1">
      <c r="A101" s="233" t="s">
        <v>794</v>
      </c>
      <c r="B101" s="1039" t="s">
        <v>795</v>
      </c>
      <c r="C101" s="1076">
        <v>41</v>
      </c>
      <c r="D101" s="1077">
        <v>15000</v>
      </c>
      <c r="E101" s="1037">
        <f>SUM(C101*D101)</f>
        <v>615000</v>
      </c>
      <c r="F101" s="778"/>
      <c r="G101" s="683"/>
      <c r="H101" s="683">
        <f t="shared" si="7"/>
        <v>615000</v>
      </c>
    </row>
    <row r="102" spans="1:8" ht="12.75" customHeight="1">
      <c r="A102" s="1074" t="s">
        <v>796</v>
      </c>
      <c r="B102" s="1075" t="s">
        <v>797</v>
      </c>
      <c r="C102" s="1076">
        <v>439</v>
      </c>
      <c r="D102" s="1077">
        <v>55000</v>
      </c>
      <c r="E102" s="1037">
        <f>SUM(C102*D102)</f>
        <v>24145000</v>
      </c>
      <c r="F102" s="683"/>
      <c r="G102" s="683"/>
      <c r="H102" s="683">
        <f t="shared" si="7"/>
        <v>24145000</v>
      </c>
    </row>
    <row r="103" spans="1:8" ht="12.75" customHeight="1">
      <c r="A103" s="1074" t="s">
        <v>798</v>
      </c>
      <c r="B103" s="1075" t="s">
        <v>799</v>
      </c>
      <c r="C103" s="1076">
        <v>433</v>
      </c>
      <c r="D103" s="1077">
        <v>10000</v>
      </c>
      <c r="E103" s="1037">
        <f>SUM(C103*D103)</f>
        <v>4330000</v>
      </c>
      <c r="F103" s="683"/>
      <c r="G103" s="683"/>
      <c r="H103" s="683">
        <f t="shared" si="7"/>
        <v>4330000</v>
      </c>
    </row>
    <row r="104" spans="1:8" ht="12.75" customHeight="1">
      <c r="A104" s="1074" t="s">
        <v>800</v>
      </c>
      <c r="B104" s="1075" t="s">
        <v>801</v>
      </c>
      <c r="C104" s="1076">
        <v>886</v>
      </c>
      <c r="D104" s="1077">
        <v>1000</v>
      </c>
      <c r="E104" s="1037">
        <f>SUM(C104*D104)</f>
        <v>886000</v>
      </c>
      <c r="F104" s="683"/>
      <c r="G104" s="683"/>
      <c r="H104" s="683">
        <f t="shared" si="7"/>
        <v>886000</v>
      </c>
    </row>
    <row r="105" spans="1:9" ht="12.75" customHeight="1">
      <c r="A105" s="1087" t="s">
        <v>802</v>
      </c>
      <c r="B105" s="1039"/>
      <c r="C105" s="1063">
        <v>1229</v>
      </c>
      <c r="D105" s="1063"/>
      <c r="E105" s="1063">
        <f>SUM(E58+E88+E97+E98+E99+E100+E101+E102+E103+E104)</f>
        <v>341434040</v>
      </c>
      <c r="F105" s="1063"/>
      <c r="G105" s="1063">
        <f>SUM(G58+G88+G97+G98+G99+G100+G101+G102+G103+G104)</f>
        <v>0</v>
      </c>
      <c r="H105" s="1084">
        <f t="shared" si="7"/>
        <v>341434040</v>
      </c>
      <c r="I105" s="1064"/>
    </row>
    <row r="106" spans="1:8" ht="12.75" customHeight="1">
      <c r="A106" s="1087"/>
      <c r="B106" s="1039"/>
      <c r="C106" s="1036"/>
      <c r="D106" s="683"/>
      <c r="E106" s="1063"/>
      <c r="F106" s="1063"/>
      <c r="G106" s="1063"/>
      <c r="H106" s="1063"/>
    </row>
    <row r="107" spans="1:8" ht="12.75" customHeight="1">
      <c r="A107" s="1065" t="s">
        <v>803</v>
      </c>
      <c r="B107" s="1039"/>
      <c r="C107" s="1036"/>
      <c r="D107" s="683"/>
      <c r="E107" s="683"/>
      <c r="F107" s="778"/>
      <c r="G107" s="683"/>
      <c r="H107" s="683"/>
    </row>
    <row r="108" spans="1:8" ht="12.75" customHeight="1">
      <c r="A108" s="233" t="s">
        <v>804</v>
      </c>
      <c r="B108" s="1039" t="s">
        <v>733</v>
      </c>
      <c r="C108" s="1036">
        <v>43</v>
      </c>
      <c r="D108" s="683">
        <v>212000</v>
      </c>
      <c r="E108" s="683">
        <v>9116333</v>
      </c>
      <c r="F108" s="778"/>
      <c r="G108" s="683"/>
      <c r="H108" s="683">
        <f aca="true" t="shared" si="8" ref="H108:H119">SUM(E108-G108)</f>
        <v>9116333</v>
      </c>
    </row>
    <row r="109" spans="1:8" ht="12.75" customHeight="1">
      <c r="A109" s="233" t="s">
        <v>805</v>
      </c>
      <c r="B109" s="1039" t="s">
        <v>806</v>
      </c>
      <c r="C109" s="1036">
        <v>22</v>
      </c>
      <c r="D109" s="683">
        <v>212000</v>
      </c>
      <c r="E109" s="683">
        <v>4870000</v>
      </c>
      <c r="F109" s="778"/>
      <c r="G109" s="683"/>
      <c r="H109" s="683">
        <f t="shared" si="8"/>
        <v>4870000</v>
      </c>
    </row>
    <row r="110" spans="1:8" s="1058" customFormat="1" ht="12.75" customHeight="1">
      <c r="A110" s="1053" t="s">
        <v>735</v>
      </c>
      <c r="B110" s="1059"/>
      <c r="C110" s="1055">
        <f>SUM(C108:C109)</f>
        <v>65</v>
      </c>
      <c r="D110" s="1056"/>
      <c r="E110" s="1056">
        <f>SUM(E108:E109)</f>
        <v>13986333</v>
      </c>
      <c r="F110" s="1060"/>
      <c r="G110" s="1056"/>
      <c r="H110" s="1069">
        <f t="shared" si="8"/>
        <v>13986333</v>
      </c>
    </row>
    <row r="111" spans="1:8" ht="12.75" customHeight="1">
      <c r="A111" s="233" t="s">
        <v>807</v>
      </c>
      <c r="B111" s="1039" t="s">
        <v>737</v>
      </c>
      <c r="C111" s="1036">
        <v>163</v>
      </c>
      <c r="D111" s="683">
        <v>262000</v>
      </c>
      <c r="E111" s="683">
        <f>SUM(C111*D111)</f>
        <v>42706000</v>
      </c>
      <c r="F111" s="778"/>
      <c r="G111" s="683"/>
      <c r="H111" s="683">
        <f t="shared" si="8"/>
        <v>42706000</v>
      </c>
    </row>
    <row r="112" spans="1:8" ht="12.75" customHeight="1">
      <c r="A112" s="233" t="s">
        <v>808</v>
      </c>
      <c r="B112" s="1039" t="s">
        <v>806</v>
      </c>
      <c r="C112" s="1036">
        <v>98</v>
      </c>
      <c r="D112" s="683">
        <v>262000</v>
      </c>
      <c r="E112" s="683">
        <v>23800000</v>
      </c>
      <c r="F112" s="778"/>
      <c r="G112" s="683"/>
      <c r="H112" s="683">
        <f t="shared" si="8"/>
        <v>23800000</v>
      </c>
    </row>
    <row r="113" spans="1:8" s="1058" customFormat="1" ht="12.75" customHeight="1">
      <c r="A113" s="1067" t="s">
        <v>748</v>
      </c>
      <c r="B113" s="1059"/>
      <c r="C113" s="1055">
        <f>SUM(C111:C112)</f>
        <v>261</v>
      </c>
      <c r="D113" s="1056"/>
      <c r="E113" s="1056">
        <f>SUM(E111:E112)</f>
        <v>66506000</v>
      </c>
      <c r="F113" s="1060"/>
      <c r="G113" s="1056"/>
      <c r="H113" s="1069">
        <f t="shared" si="8"/>
        <v>66506000</v>
      </c>
    </row>
    <row r="114" spans="1:8" ht="12.75" customHeight="1">
      <c r="A114" s="230" t="s">
        <v>809</v>
      </c>
      <c r="B114" s="1039" t="s">
        <v>810</v>
      </c>
      <c r="C114" s="1036">
        <v>11</v>
      </c>
      <c r="D114" s="683">
        <v>71500</v>
      </c>
      <c r="E114" s="683">
        <v>762667</v>
      </c>
      <c r="F114" s="778"/>
      <c r="G114" s="683"/>
      <c r="H114" s="683">
        <f t="shared" si="8"/>
        <v>762667</v>
      </c>
    </row>
    <row r="115" spans="1:8" ht="12.75" customHeight="1">
      <c r="A115" s="233" t="s">
        <v>811</v>
      </c>
      <c r="B115" s="1075" t="s">
        <v>795</v>
      </c>
      <c r="C115" s="1036">
        <v>198</v>
      </c>
      <c r="D115" s="683">
        <v>15000</v>
      </c>
      <c r="E115" s="683">
        <v>2945000</v>
      </c>
      <c r="F115" s="778"/>
      <c r="G115" s="683"/>
      <c r="H115" s="683">
        <f t="shared" si="8"/>
        <v>2945000</v>
      </c>
    </row>
    <row r="116" spans="1:8" ht="12.75" customHeight="1">
      <c r="A116" s="233" t="s">
        <v>812</v>
      </c>
      <c r="B116" s="1070" t="s">
        <v>797</v>
      </c>
      <c r="C116" s="1036">
        <v>48</v>
      </c>
      <c r="D116" s="683">
        <v>55000</v>
      </c>
      <c r="E116" s="683">
        <f>SUM(C116*D116)</f>
        <v>2640000</v>
      </c>
      <c r="F116" s="778"/>
      <c r="G116" s="683"/>
      <c r="H116" s="683">
        <f t="shared" si="8"/>
        <v>2640000</v>
      </c>
    </row>
    <row r="117" spans="1:8" ht="12.75" customHeight="1">
      <c r="A117" s="233" t="s">
        <v>813</v>
      </c>
      <c r="B117" s="1039" t="s">
        <v>799</v>
      </c>
      <c r="C117" s="1036">
        <v>93</v>
      </c>
      <c r="D117" s="683">
        <v>10000</v>
      </c>
      <c r="E117" s="683">
        <f>SUM(C117*D117)</f>
        <v>930000</v>
      </c>
      <c r="F117" s="778"/>
      <c r="G117" s="683"/>
      <c r="H117" s="683">
        <f t="shared" si="8"/>
        <v>930000</v>
      </c>
    </row>
    <row r="118" spans="1:8" ht="12.75" customHeight="1">
      <c r="A118" s="233" t="s">
        <v>814</v>
      </c>
      <c r="B118" s="1039" t="s">
        <v>801</v>
      </c>
      <c r="C118" s="1036">
        <v>349</v>
      </c>
      <c r="D118" s="683">
        <v>1000</v>
      </c>
      <c r="E118" s="683">
        <v>349000</v>
      </c>
      <c r="F118" s="778"/>
      <c r="G118" s="683"/>
      <c r="H118" s="683">
        <f t="shared" si="8"/>
        <v>349000</v>
      </c>
    </row>
    <row r="119" spans="1:8" ht="12.75" customHeight="1">
      <c r="A119" s="1087" t="s">
        <v>815</v>
      </c>
      <c r="B119" s="1039"/>
      <c r="C119" s="1088">
        <v>326</v>
      </c>
      <c r="D119" s="683"/>
      <c r="E119" s="1063">
        <f>SUM(E110+E113+E114+E115+E116+E117+E118)</f>
        <v>88119000</v>
      </c>
      <c r="F119" s="1063"/>
      <c r="G119" s="1063">
        <f>SUM(G110+G113+G114+G115+G116+G117+G118)</f>
        <v>0</v>
      </c>
      <c r="H119" s="1084">
        <f t="shared" si="8"/>
        <v>88119000</v>
      </c>
    </row>
    <row r="120" spans="1:8" ht="12.75" customHeight="1">
      <c r="A120" s="1087"/>
      <c r="B120" s="1039"/>
      <c r="C120" s="1036"/>
      <c r="D120" s="683"/>
      <c r="E120" s="1063"/>
      <c r="F120" s="778"/>
      <c r="G120" s="1063"/>
      <c r="H120" s="1063"/>
    </row>
    <row r="121" spans="1:8" ht="12.75" customHeight="1">
      <c r="A121" s="1065" t="s">
        <v>816</v>
      </c>
      <c r="B121" s="1089" t="s">
        <v>643</v>
      </c>
      <c r="C121" s="1036">
        <v>9272</v>
      </c>
      <c r="D121" s="683">
        <v>1135</v>
      </c>
      <c r="E121" s="1063">
        <f>SUM(C121*D121)</f>
        <v>10523720</v>
      </c>
      <c r="F121" s="1090">
        <v>100</v>
      </c>
      <c r="G121" s="1037">
        <f>SUM(E121*F121/100)</f>
        <v>10523720</v>
      </c>
      <c r="H121" s="1085">
        <f>SUM(E121-G121)</f>
        <v>0</v>
      </c>
    </row>
    <row r="122" spans="1:8" ht="12.75" customHeight="1">
      <c r="A122" s="1091"/>
      <c r="B122" s="1089"/>
      <c r="C122" s="1092"/>
      <c r="D122" s="1093"/>
      <c r="E122" s="1094"/>
      <c r="F122" s="1090"/>
      <c r="G122" s="1037"/>
      <c r="H122" s="1095"/>
    </row>
    <row r="123" spans="1:9" ht="12.75" customHeight="1">
      <c r="A123" s="1065" t="s">
        <v>817</v>
      </c>
      <c r="B123" s="1096"/>
      <c r="C123" s="1097"/>
      <c r="D123" s="1097"/>
      <c r="E123" s="1097">
        <f>SUM(E33+E105+E119+E121+E122)</f>
        <v>667069829</v>
      </c>
      <c r="F123" s="1097"/>
      <c r="G123" s="1097">
        <f>SUM(G33+G105+G119+G121)</f>
        <v>217568694.5915</v>
      </c>
      <c r="H123" s="1098">
        <f>SUM(H33+H105+H119+H121+H122)</f>
        <v>449501134.4085</v>
      </c>
      <c r="I123" s="1064"/>
    </row>
    <row r="124" spans="1:8" ht="12.75" customHeight="1">
      <c r="A124" s="1074"/>
      <c r="B124" s="683"/>
      <c r="C124" s="683"/>
      <c r="D124" s="683"/>
      <c r="E124" s="683"/>
      <c r="F124" s="683"/>
      <c r="G124" s="683"/>
      <c r="H124" s="1037"/>
    </row>
    <row r="125" spans="1:9" ht="12.75" customHeight="1">
      <c r="A125" s="1065" t="s">
        <v>818</v>
      </c>
      <c r="B125" s="1096"/>
      <c r="C125" s="1036"/>
      <c r="D125" s="683"/>
      <c r="E125" s="683"/>
      <c r="F125" s="778"/>
      <c r="G125" s="683"/>
      <c r="H125" s="683"/>
      <c r="I125" s="1064"/>
    </row>
    <row r="126" spans="1:9" ht="12.75" customHeight="1">
      <c r="A126" s="1099" t="s">
        <v>819</v>
      </c>
      <c r="B126" s="1039"/>
      <c r="C126" s="1036"/>
      <c r="D126" s="683"/>
      <c r="E126" s="683"/>
      <c r="F126" s="778"/>
      <c r="G126" s="1100"/>
      <c r="H126" s="683"/>
      <c r="I126" s="1064"/>
    </row>
    <row r="127" spans="1:9" ht="12.75" customHeight="1">
      <c r="A127" s="233" t="s">
        <v>820</v>
      </c>
      <c r="B127" s="1039" t="s">
        <v>821</v>
      </c>
      <c r="C127" s="1036">
        <v>139</v>
      </c>
      <c r="D127" s="683">
        <v>11700</v>
      </c>
      <c r="E127" s="1037">
        <f>SUM(C127*D127)</f>
        <v>1626300</v>
      </c>
      <c r="F127" s="778"/>
      <c r="G127" s="683"/>
      <c r="H127" s="1037">
        <f>SUM(E127-G127)</f>
        <v>1626300</v>
      </c>
      <c r="I127" s="1064"/>
    </row>
    <row r="128" spans="1:9" ht="12.75" customHeight="1">
      <c r="A128" s="233" t="s">
        <v>822</v>
      </c>
      <c r="B128" s="1039" t="s">
        <v>823</v>
      </c>
      <c r="C128" s="1036"/>
      <c r="D128" s="683"/>
      <c r="E128" s="1037">
        <v>6931446</v>
      </c>
      <c r="F128" s="778">
        <v>68.494185</v>
      </c>
      <c r="G128" s="1037">
        <f>SUM(E128*F128/100)</f>
        <v>4747637.4464151</v>
      </c>
      <c r="H128" s="1037">
        <f>SUM(E128-G128)</f>
        <v>2183808.5535848998</v>
      </c>
      <c r="I128" s="1064"/>
    </row>
    <row r="129" spans="1:8" ht="12.75" customHeight="1">
      <c r="A129" s="233" t="s">
        <v>824</v>
      </c>
      <c r="B129" s="1039" t="s">
        <v>825</v>
      </c>
      <c r="C129" s="1036">
        <v>17</v>
      </c>
      <c r="D129" s="683">
        <v>9400</v>
      </c>
      <c r="E129" s="1101">
        <f>SUM(C129*D129)</f>
        <v>159800</v>
      </c>
      <c r="F129" s="778">
        <v>69.494185</v>
      </c>
      <c r="G129" s="1037">
        <f>SUM(E129*F129/100)</f>
        <v>111051.70763</v>
      </c>
      <c r="H129" s="1037">
        <f>SUM(E129-G129)</f>
        <v>48748.292369999996</v>
      </c>
    </row>
    <row r="130" spans="1:8" ht="12.75" customHeight="1">
      <c r="A130" s="1102" t="s">
        <v>826</v>
      </c>
      <c r="B130" s="1039"/>
      <c r="C130" s="1036"/>
      <c r="D130" s="683"/>
      <c r="E130" s="1101">
        <v>63450000</v>
      </c>
      <c r="F130" s="778">
        <v>68.494185</v>
      </c>
      <c r="G130" s="1037">
        <f>SUM(E130*F130/100)</f>
        <v>43459560.3825</v>
      </c>
      <c r="H130" s="1037">
        <f>SUM(E130-G130)</f>
        <v>19990439.6175</v>
      </c>
    </row>
    <row r="131" spans="1:9" s="1107" customFormat="1" ht="16.5" customHeight="1">
      <c r="A131" s="1065" t="s">
        <v>827</v>
      </c>
      <c r="B131" s="1103"/>
      <c r="C131" s="1104"/>
      <c r="D131" s="1104"/>
      <c r="E131" s="1063">
        <f>SUM(E127:E130)</f>
        <v>72167546</v>
      </c>
      <c r="F131" s="1105"/>
      <c r="G131" s="1063">
        <v>48318249</v>
      </c>
      <c r="H131" s="1063">
        <f>SUM(E131-G131)</f>
        <v>23849297</v>
      </c>
      <c r="I131" s="1106"/>
    </row>
    <row r="132" spans="1:9" ht="19.5" customHeight="1">
      <c r="A132" s="1065" t="s">
        <v>828</v>
      </c>
      <c r="B132" s="1096"/>
      <c r="C132" s="1036"/>
      <c r="D132" s="683"/>
      <c r="E132" s="1105">
        <f>SUM(E123+E131)</f>
        <v>739237375</v>
      </c>
      <c r="F132" s="1108"/>
      <c r="G132" s="1105">
        <f>SUM(G123+G131)</f>
        <v>265886943.5915</v>
      </c>
      <c r="H132" s="1105">
        <f>SUM(H123+H131)</f>
        <v>473350431.4085</v>
      </c>
      <c r="I132" s="1064"/>
    </row>
    <row r="133" spans="1:6" ht="12.75" customHeight="1">
      <c r="A133"/>
      <c r="F133"/>
    </row>
    <row r="134" spans="1:6" ht="12.75" customHeight="1">
      <c r="A134"/>
      <c r="F134"/>
    </row>
    <row r="135" spans="1:6" ht="12.75" customHeight="1">
      <c r="A135"/>
      <c r="F135"/>
    </row>
    <row r="136" spans="1:6" ht="12.75" customHeight="1" thickBot="1">
      <c r="A136"/>
      <c r="F136"/>
    </row>
    <row r="137" spans="1:8" ht="12.75" customHeight="1" thickBot="1">
      <c r="A137" s="1109" t="s">
        <v>472</v>
      </c>
      <c r="B137" s="1023" t="s">
        <v>672</v>
      </c>
      <c r="C137" s="1016" t="s">
        <v>520</v>
      </c>
      <c r="D137" s="1017"/>
      <c r="E137" s="1018"/>
      <c r="F137" s="1019" t="s">
        <v>673</v>
      </c>
      <c r="G137" s="1020" t="s">
        <v>673</v>
      </c>
      <c r="H137" s="1020" t="s">
        <v>674</v>
      </c>
    </row>
    <row r="138" spans="1:8" ht="12.75" customHeight="1">
      <c r="A138" s="1110" t="s">
        <v>156</v>
      </c>
      <c r="B138" s="1111" t="s">
        <v>675</v>
      </c>
      <c r="C138" s="1023" t="s">
        <v>676</v>
      </c>
      <c r="D138" s="1023" t="s">
        <v>677</v>
      </c>
      <c r="E138" s="1023" t="s">
        <v>678</v>
      </c>
      <c r="F138" s="1024" t="s">
        <v>679</v>
      </c>
      <c r="G138" s="1024" t="s">
        <v>679</v>
      </c>
      <c r="H138" s="1025" t="s">
        <v>260</v>
      </c>
    </row>
    <row r="139" spans="1:8" ht="12.75" customHeight="1" thickBot="1">
      <c r="A139" s="1026"/>
      <c r="B139" s="1028" t="s">
        <v>680</v>
      </c>
      <c r="C139" s="1028" t="s">
        <v>681</v>
      </c>
      <c r="D139" s="1028" t="s">
        <v>682</v>
      </c>
      <c r="E139" s="1028" t="s">
        <v>683</v>
      </c>
      <c r="F139" s="1029" t="s">
        <v>684</v>
      </c>
      <c r="G139" s="1030"/>
      <c r="H139" s="1030"/>
    </row>
    <row r="140" spans="1:9" ht="12.75" customHeight="1">
      <c r="A140" s="1112" t="s">
        <v>829</v>
      </c>
      <c r="B140" s="683"/>
      <c r="C140" s="683"/>
      <c r="D140" s="683"/>
      <c r="E140" s="1113"/>
      <c r="F140" s="778"/>
      <c r="G140" s="683"/>
      <c r="H140" s="1063"/>
      <c r="I140" s="1064"/>
    </row>
    <row r="141" spans="1:9" ht="12.75" customHeight="1">
      <c r="A141" s="1114" t="s">
        <v>830</v>
      </c>
      <c r="B141" s="778"/>
      <c r="C141" s="683"/>
      <c r="D141" s="683"/>
      <c r="E141" s="1115">
        <v>63521509</v>
      </c>
      <c r="F141" s="778"/>
      <c r="G141" s="683"/>
      <c r="H141" s="1095"/>
      <c r="I141" s="1064"/>
    </row>
    <row r="142" spans="1:8" ht="12.75" customHeight="1">
      <c r="A142" s="178" t="s">
        <v>831</v>
      </c>
      <c r="B142" s="1050"/>
      <c r="C142" s="1116"/>
      <c r="D142" s="1116"/>
      <c r="E142" s="1116">
        <v>198581993</v>
      </c>
      <c r="F142" s="1050"/>
      <c r="G142" s="1116"/>
      <c r="H142" s="1116"/>
    </row>
    <row r="143" spans="1:8" ht="12.75" customHeight="1">
      <c r="A143" s="178" t="s">
        <v>832</v>
      </c>
      <c r="B143" s="1050"/>
      <c r="C143" s="1116"/>
      <c r="D143" s="1116"/>
      <c r="E143" s="1116">
        <f>SUM(E141:E142)</f>
        <v>262103502</v>
      </c>
      <c r="F143" s="1050"/>
      <c r="G143" s="1116"/>
      <c r="H143" s="1116"/>
    </row>
    <row r="144" spans="1:8" ht="12.75" customHeight="1">
      <c r="A144" s="178"/>
      <c r="B144" s="1050"/>
      <c r="C144" s="1116"/>
      <c r="D144" s="1116"/>
      <c r="E144" s="1116"/>
      <c r="F144" s="1050"/>
      <c r="G144" s="1116"/>
      <c r="H144" s="1116"/>
    </row>
    <row r="145" spans="1:9" s="1120" customFormat="1" ht="21" customHeight="1">
      <c r="A145" s="230" t="s">
        <v>833</v>
      </c>
      <c r="B145" s="1117"/>
      <c r="C145" s="1118"/>
      <c r="D145" s="1118"/>
      <c r="E145" s="1105">
        <f>SUM(E132+E143+E144)</f>
        <v>1001340877</v>
      </c>
      <c r="F145" s="1105"/>
      <c r="G145" s="1105"/>
      <c r="H145" s="1105"/>
      <c r="I145" s="1119"/>
    </row>
    <row r="146" spans="1:8" ht="12.75" customHeight="1">
      <c r="A146" s="230" t="s">
        <v>578</v>
      </c>
      <c r="B146" s="1039"/>
      <c r="C146" s="1036"/>
      <c r="D146" s="683"/>
      <c r="E146" s="1063">
        <v>0</v>
      </c>
      <c r="F146" s="778"/>
      <c r="G146" s="683"/>
      <c r="H146" s="683"/>
    </row>
    <row r="147" spans="1:8" s="1123" customFormat="1" ht="21" customHeight="1">
      <c r="A147" s="1121" t="s">
        <v>834</v>
      </c>
      <c r="B147" s="1039"/>
      <c r="C147" s="1036"/>
      <c r="D147" s="683"/>
      <c r="E147" s="1122">
        <f>SUM(E145:E146)</f>
        <v>1001340877</v>
      </c>
      <c r="F147" s="1122"/>
      <c r="G147" s="1122"/>
      <c r="H147" s="1122"/>
    </row>
    <row r="148" spans="1:8" s="630" customFormat="1" ht="12.75" customHeight="1">
      <c r="A148" s="1124" t="s">
        <v>835</v>
      </c>
      <c r="B148" s="1125"/>
      <c r="C148" s="1088"/>
      <c r="D148" s="1088"/>
      <c r="E148" s="1063">
        <v>640000</v>
      </c>
      <c r="F148" s="1125"/>
      <c r="G148" s="1088"/>
      <c r="H148" s="1088"/>
    </row>
    <row r="149" spans="1:8" ht="12.75" customHeight="1" thickBot="1">
      <c r="A149" s="1126" t="s">
        <v>836</v>
      </c>
      <c r="B149" s="1127"/>
      <c r="C149" s="1128"/>
      <c r="D149" s="782"/>
      <c r="E149" s="1129">
        <v>12997100</v>
      </c>
      <c r="F149" s="1127"/>
      <c r="G149" s="1128"/>
      <c r="H149" s="1130"/>
    </row>
    <row r="150" spans="1:8" ht="18.75" customHeight="1" thickBot="1">
      <c r="A150" s="1131" t="s">
        <v>194</v>
      </c>
      <c r="B150" s="88"/>
      <c r="C150" s="1132"/>
      <c r="D150" s="88"/>
      <c r="E150" s="1133">
        <f>SUM(E147:E149)</f>
        <v>1014977977</v>
      </c>
      <c r="F150" s="1134"/>
      <c r="G150" s="1135"/>
      <c r="H150" s="1136">
        <f>SUM(H132+H149)</f>
        <v>473350431.4085</v>
      </c>
    </row>
    <row r="151" spans="3:8" ht="12.75" customHeight="1">
      <c r="C151" s="386"/>
      <c r="E151" s="1137"/>
      <c r="F151" s="1032"/>
      <c r="G151" s="1137"/>
      <c r="H151" s="1137"/>
    </row>
    <row r="152" spans="3:14" ht="12.75" customHeight="1">
      <c r="C152" s="386"/>
      <c r="E152" s="1137"/>
      <c r="F152" s="1032"/>
      <c r="G152" s="1137"/>
      <c r="H152" s="1137"/>
      <c r="I152" s="1137"/>
      <c r="J152" s="1137"/>
      <c r="K152" s="1137"/>
      <c r="L152" s="1137"/>
      <c r="M152" s="1137"/>
      <c r="N152" s="1137"/>
    </row>
    <row r="153" spans="3:14" ht="12.75" customHeight="1">
      <c r="C153" s="386"/>
      <c r="E153" s="1138"/>
      <c r="F153" s="1032"/>
      <c r="G153" s="1137"/>
      <c r="H153" s="1137"/>
      <c r="I153" s="1139"/>
      <c r="J153" s="1139"/>
      <c r="K153" s="1139"/>
      <c r="L153" s="1137"/>
      <c r="M153" s="1137"/>
      <c r="N153" s="1137"/>
    </row>
    <row r="154" spans="3:14" ht="12.75" customHeight="1">
      <c r="C154" s="386"/>
      <c r="E154" s="1137"/>
      <c r="F154" s="1032"/>
      <c r="G154" s="1137"/>
      <c r="H154" s="1137"/>
      <c r="I154" s="1137"/>
      <c r="J154" s="1137"/>
      <c r="K154" s="1137"/>
      <c r="L154" s="1137"/>
      <c r="M154" s="1137"/>
      <c r="N154" s="1137"/>
    </row>
    <row r="155" spans="3:14" ht="12.75" customHeight="1">
      <c r="C155" s="386"/>
      <c r="E155" s="1138"/>
      <c r="F155" s="1032"/>
      <c r="G155" s="1137"/>
      <c r="H155" s="1137"/>
      <c r="I155" s="1137"/>
      <c r="J155" s="1137"/>
      <c r="K155" s="1137"/>
      <c r="L155" s="1137"/>
      <c r="M155" s="1137"/>
      <c r="N155" s="1138"/>
    </row>
    <row r="156" spans="1:14" ht="12.75" customHeight="1">
      <c r="A156" s="1140" t="s">
        <v>837</v>
      </c>
      <c r="B156" s="1140"/>
      <c r="C156" s="1140"/>
      <c r="D156" s="1140"/>
      <c r="E156" s="1140"/>
      <c r="F156" s="1140"/>
      <c r="G156" s="1140"/>
      <c r="H156" s="1140"/>
      <c r="I156" s="1141"/>
      <c r="J156" s="1137"/>
      <c r="K156" s="1138"/>
      <c r="L156" s="1137"/>
      <c r="M156" s="1137"/>
      <c r="N156" s="1138"/>
    </row>
    <row r="157" spans="1:14" ht="12.75" customHeight="1">
      <c r="A157" s="1140" t="s">
        <v>838</v>
      </c>
      <c r="B157" s="1140"/>
      <c r="C157" s="1140"/>
      <c r="D157" s="1140"/>
      <c r="E157" s="1140"/>
      <c r="F157" s="1140"/>
      <c r="G157" s="1140"/>
      <c r="H157" s="1140"/>
      <c r="I157" s="1141"/>
      <c r="J157" s="1137"/>
      <c r="K157" s="1138"/>
      <c r="L157" s="1137"/>
      <c r="M157" s="1137"/>
      <c r="N157" s="1138"/>
    </row>
    <row r="158" spans="1:14" ht="12.75" customHeight="1">
      <c r="A158" s="1140" t="s">
        <v>839</v>
      </c>
      <c r="B158" s="1140"/>
      <c r="C158" s="1140"/>
      <c r="D158" s="1140"/>
      <c r="E158" s="1140"/>
      <c r="F158" s="1140"/>
      <c r="G158" s="1140"/>
      <c r="H158" s="1140"/>
      <c r="I158" s="1141"/>
      <c r="J158" s="1137"/>
      <c r="K158" s="1138"/>
      <c r="L158" s="1137"/>
      <c r="M158" s="1137"/>
      <c r="N158" s="1138"/>
    </row>
    <row r="159" spans="1:14" ht="12.75" customHeight="1">
      <c r="A159"/>
      <c r="F159"/>
      <c r="H159" s="1142"/>
      <c r="I159" s="1142"/>
      <c r="J159" s="1137"/>
      <c r="K159" s="1143"/>
      <c r="L159" s="1137"/>
      <c r="M159" s="1137"/>
      <c r="N159" s="1143"/>
    </row>
    <row r="160" spans="1:14" ht="12.75" customHeight="1" thickBot="1">
      <c r="A160" s="1144" t="s">
        <v>840</v>
      </c>
      <c r="C160" s="1145"/>
      <c r="D160" s="1145"/>
      <c r="E160" s="1146"/>
      <c r="F160" s="1146"/>
      <c r="G160" s="1146"/>
      <c r="H160" s="1146"/>
      <c r="I160" s="1147"/>
      <c r="J160" s="1137"/>
      <c r="K160" s="1137"/>
      <c r="L160" s="1137"/>
      <c r="M160" s="1137"/>
      <c r="N160" s="1137"/>
    </row>
    <row r="161" spans="1:14" ht="12.75" customHeight="1" thickBot="1">
      <c r="A161" s="1148" t="s">
        <v>472</v>
      </c>
      <c r="B161" s="1023" t="s">
        <v>672</v>
      </c>
      <c r="C161" s="1149"/>
      <c r="D161" s="1150" t="s">
        <v>520</v>
      </c>
      <c r="E161" s="1151"/>
      <c r="F161" s="1152" t="s">
        <v>841</v>
      </c>
      <c r="G161" s="1152" t="s">
        <v>673</v>
      </c>
      <c r="H161" s="1152" t="s">
        <v>674</v>
      </c>
      <c r="J161" s="1137"/>
      <c r="K161" s="1137"/>
      <c r="L161" s="1137"/>
      <c r="M161" s="1137"/>
      <c r="N161" s="1137"/>
    </row>
    <row r="162" spans="1:14" ht="12.75" customHeight="1">
      <c r="A162" s="1153"/>
      <c r="B162" s="1111" t="s">
        <v>675</v>
      </c>
      <c r="C162" s="1023" t="s">
        <v>676</v>
      </c>
      <c r="D162" s="1023" t="s">
        <v>677</v>
      </c>
      <c r="E162" s="1023" t="s">
        <v>678</v>
      </c>
      <c r="F162" s="1154" t="s">
        <v>842</v>
      </c>
      <c r="G162" s="1154" t="s">
        <v>679</v>
      </c>
      <c r="H162" s="1025" t="s">
        <v>260</v>
      </c>
      <c r="J162" s="1139"/>
      <c r="K162" s="1139"/>
      <c r="L162" s="1137"/>
      <c r="M162" s="1137"/>
      <c r="N162" s="1137"/>
    </row>
    <row r="163" spans="1:8" ht="13.5" thickBot="1">
      <c r="A163" s="1155"/>
      <c r="B163" s="1028" t="s">
        <v>680</v>
      </c>
      <c r="C163" s="1028" t="s">
        <v>681</v>
      </c>
      <c r="D163" s="1028" t="s">
        <v>682</v>
      </c>
      <c r="E163" s="1028" t="s">
        <v>683</v>
      </c>
      <c r="F163" s="1029" t="s">
        <v>684</v>
      </c>
      <c r="G163" s="1156"/>
      <c r="H163" s="1156"/>
    </row>
    <row r="164" spans="1:8" ht="12.75">
      <c r="A164" s="683" t="s">
        <v>843</v>
      </c>
      <c r="B164" s="778" t="s">
        <v>441</v>
      </c>
      <c r="C164" s="683"/>
      <c r="D164" s="683"/>
      <c r="E164" s="683"/>
      <c r="F164" s="227"/>
      <c r="G164" s="227"/>
      <c r="H164" s="227"/>
    </row>
    <row r="165" spans="1:8" ht="12.75">
      <c r="A165" s="683" t="s">
        <v>844</v>
      </c>
      <c r="B165" s="778" t="s">
        <v>845</v>
      </c>
      <c r="C165" s="683">
        <v>1818</v>
      </c>
      <c r="D165" s="683">
        <v>1050</v>
      </c>
      <c r="E165" s="1037">
        <f>SUM(C165*D165*0.001)</f>
        <v>1908.9</v>
      </c>
      <c r="F165" s="683"/>
      <c r="G165" s="683"/>
      <c r="H165" s="683"/>
    </row>
    <row r="166" spans="1:8" ht="12.75">
      <c r="A166" s="683" t="s">
        <v>846</v>
      </c>
      <c r="B166" s="778" t="s">
        <v>845</v>
      </c>
      <c r="C166" s="683">
        <v>549</v>
      </c>
      <c r="D166" s="683">
        <v>1050</v>
      </c>
      <c r="E166" s="1037">
        <f>SUM(C166*D166*0.001)</f>
        <v>576.45</v>
      </c>
      <c r="F166" s="683"/>
      <c r="G166" s="683"/>
      <c r="H166" s="683"/>
    </row>
    <row r="167" spans="1:8" ht="13.5" thickBot="1">
      <c r="A167" s="1157" t="s">
        <v>847</v>
      </c>
      <c r="B167" s="786" t="s">
        <v>845</v>
      </c>
      <c r="C167" s="782">
        <v>373</v>
      </c>
      <c r="D167" s="782">
        <v>1050</v>
      </c>
      <c r="E167" s="1158">
        <f>SUM(C167*D167*0.001)</f>
        <v>391.65000000000003</v>
      </c>
      <c r="F167" s="782"/>
      <c r="G167" s="782"/>
      <c r="H167" s="782"/>
    </row>
    <row r="168" spans="1:8" ht="13.5" thickBot="1">
      <c r="A168" s="1159" t="s">
        <v>848</v>
      </c>
      <c r="B168" s="1160"/>
      <c r="C168" s="1160">
        <f>SUM(C165:C167)</f>
        <v>2740</v>
      </c>
      <c r="D168" s="1160"/>
      <c r="E168" s="1161">
        <f>SUM(E165:E167)</f>
        <v>2877.0000000000005</v>
      </c>
      <c r="F168" s="88"/>
      <c r="G168" s="88"/>
      <c r="H168" s="1162">
        <f>SUM(E168-G168)</f>
        <v>2877.0000000000005</v>
      </c>
    </row>
    <row r="169" spans="1:6" ht="12.75">
      <c r="A169"/>
      <c r="F169"/>
    </row>
  </sheetData>
  <mergeCells count="11">
    <mergeCell ref="A156:H156"/>
    <mergeCell ref="A157:H157"/>
    <mergeCell ref="A158:H158"/>
    <mergeCell ref="C4:E4"/>
    <mergeCell ref="C47:E47"/>
    <mergeCell ref="C92:E92"/>
    <mergeCell ref="C137:E137"/>
    <mergeCell ref="A1:H1"/>
    <mergeCell ref="B3:C3"/>
    <mergeCell ref="E3:F3"/>
    <mergeCell ref="G3:H3"/>
  </mergeCells>
  <printOptions/>
  <pageMargins left="0.3937007874015748" right="0" top="0.1968503937007874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3" sqref="G3"/>
    </sheetView>
  </sheetViews>
  <sheetFormatPr defaultColWidth="9.140625" defaultRowHeight="12.75"/>
  <cols>
    <col min="9" max="9" width="32.140625" style="0" customWidth="1"/>
  </cols>
  <sheetData>
    <row r="1" spans="2:10" ht="16.5">
      <c r="B1" s="929"/>
      <c r="C1" s="929"/>
      <c r="D1" s="929"/>
      <c r="E1" s="929"/>
      <c r="F1" s="929"/>
      <c r="G1" s="929"/>
      <c r="H1" s="929"/>
      <c r="I1" s="929"/>
      <c r="J1" s="929"/>
    </row>
    <row r="2" ht="12.75">
      <c r="H2" s="87"/>
    </row>
    <row r="4" spans="7:10" ht="12.75">
      <c r="G4" s="930" t="s">
        <v>492</v>
      </c>
      <c r="H4" s="930"/>
      <c r="I4" s="930"/>
      <c r="J4" s="930"/>
    </row>
    <row r="5" spans="7:10" ht="12.75">
      <c r="G5" s="661"/>
      <c r="H5" s="661"/>
      <c r="I5" s="661"/>
      <c r="J5" s="661"/>
    </row>
    <row r="6" spans="7:10" ht="12.75">
      <c r="G6" s="661"/>
      <c r="H6" s="661"/>
      <c r="I6" s="661"/>
      <c r="J6" s="661"/>
    </row>
    <row r="7" ht="12.75">
      <c r="J7" s="218"/>
    </row>
    <row r="8" spans="2:10" ht="12.75">
      <c r="B8" s="903" t="s">
        <v>493</v>
      </c>
      <c r="C8" s="903"/>
      <c r="D8" s="903"/>
      <c r="E8" s="903"/>
      <c r="F8" s="903"/>
      <c r="G8" s="903"/>
      <c r="H8" s="903"/>
      <c r="I8" s="903"/>
      <c r="J8" s="903"/>
    </row>
    <row r="9" spans="2:10" ht="12.75">
      <c r="B9" s="903" t="s">
        <v>491</v>
      </c>
      <c r="C9" s="903"/>
      <c r="D9" s="903"/>
      <c r="E9" s="903"/>
      <c r="F9" s="903"/>
      <c r="G9" s="903"/>
      <c r="H9" s="903"/>
      <c r="I9" s="903"/>
      <c r="J9" s="903"/>
    </row>
    <row r="10" spans="2:10" ht="12.75">
      <c r="B10" s="101"/>
      <c r="C10" s="101"/>
      <c r="D10" s="101"/>
      <c r="E10" s="101"/>
      <c r="F10" s="101"/>
      <c r="G10" s="101"/>
      <c r="H10" s="101"/>
      <c r="I10" s="101"/>
      <c r="J10" s="101"/>
    </row>
    <row r="11" spans="3:10" ht="12.75">
      <c r="C11" s="101"/>
      <c r="D11" s="101"/>
      <c r="E11" s="101"/>
      <c r="F11" s="101"/>
      <c r="G11" s="101"/>
      <c r="H11" s="101"/>
      <c r="I11" s="101"/>
      <c r="J11" s="101"/>
    </row>
    <row r="12" spans="4:10" ht="12.75">
      <c r="D12" s="101"/>
      <c r="E12" s="101"/>
      <c r="F12" s="101"/>
      <c r="G12" s="101"/>
      <c r="H12" s="101"/>
      <c r="I12" s="101"/>
      <c r="J12" s="101"/>
    </row>
    <row r="13" spans="9:10" ht="13.5" thickBot="1">
      <c r="I13" s="954" t="s">
        <v>412</v>
      </c>
      <c r="J13" s="954"/>
    </row>
    <row r="14" spans="2:10" s="662" customFormat="1" ht="12.75" thickTop="1">
      <c r="B14" s="955"/>
      <c r="C14" s="957" t="s">
        <v>472</v>
      </c>
      <c r="D14" s="958"/>
      <c r="E14" s="958"/>
      <c r="F14" s="959"/>
      <c r="G14" s="936" t="s">
        <v>473</v>
      </c>
      <c r="H14" s="955" t="s">
        <v>471</v>
      </c>
      <c r="I14" s="938" t="s">
        <v>472</v>
      </c>
      <c r="J14" s="936" t="s">
        <v>473</v>
      </c>
    </row>
    <row r="15" spans="2:10" s="662" customFormat="1" ht="12">
      <c r="B15" s="956"/>
      <c r="C15" s="960"/>
      <c r="D15" s="961"/>
      <c r="E15" s="961"/>
      <c r="F15" s="962"/>
      <c r="G15" s="937"/>
      <c r="H15" s="956"/>
      <c r="I15" s="939"/>
      <c r="J15" s="937"/>
    </row>
    <row r="16" spans="2:10" s="662" customFormat="1" ht="12">
      <c r="B16" s="663" t="s">
        <v>474</v>
      </c>
      <c r="C16" s="941" t="s">
        <v>13</v>
      </c>
      <c r="D16" s="942"/>
      <c r="E16" s="942"/>
      <c r="F16" s="943"/>
      <c r="G16" s="665"/>
      <c r="H16" s="663" t="s">
        <v>269</v>
      </c>
      <c r="I16" s="664" t="s">
        <v>475</v>
      </c>
      <c r="J16" s="666">
        <v>640</v>
      </c>
    </row>
    <row r="17" spans="2:10" s="662" customFormat="1" ht="12">
      <c r="B17" s="667" t="s">
        <v>476</v>
      </c>
      <c r="C17" s="941" t="s">
        <v>477</v>
      </c>
      <c r="D17" s="942"/>
      <c r="E17" s="942"/>
      <c r="F17" s="943"/>
      <c r="G17" s="665"/>
      <c r="H17" s="667" t="s">
        <v>291</v>
      </c>
      <c r="I17" s="664" t="s">
        <v>32</v>
      </c>
      <c r="J17" s="666"/>
    </row>
    <row r="18" spans="2:10" s="662" customFormat="1" ht="12">
      <c r="B18" s="668" t="s">
        <v>291</v>
      </c>
      <c r="C18" s="941" t="s">
        <v>16</v>
      </c>
      <c r="D18" s="942"/>
      <c r="E18" s="942"/>
      <c r="F18" s="943"/>
      <c r="G18" s="669"/>
      <c r="H18" s="668" t="s">
        <v>478</v>
      </c>
      <c r="I18" s="670" t="s">
        <v>102</v>
      </c>
      <c r="J18" s="671"/>
    </row>
    <row r="19" spans="2:10" s="662" customFormat="1" ht="12">
      <c r="B19" s="672" t="s">
        <v>478</v>
      </c>
      <c r="C19" s="941" t="s">
        <v>479</v>
      </c>
      <c r="D19" s="942"/>
      <c r="E19" s="942"/>
      <c r="F19" s="943"/>
      <c r="G19" s="665">
        <v>640</v>
      </c>
      <c r="H19" s="672"/>
      <c r="I19" s="664" t="s">
        <v>480</v>
      </c>
      <c r="J19" s="666"/>
    </row>
    <row r="20" spans="2:10" s="662" customFormat="1" ht="12">
      <c r="B20" s="673" t="s">
        <v>481</v>
      </c>
      <c r="C20" s="963" t="s">
        <v>17</v>
      </c>
      <c r="D20" s="964"/>
      <c r="E20" s="964"/>
      <c r="F20" s="965"/>
      <c r="G20" s="674"/>
      <c r="H20" s="673"/>
      <c r="I20" s="675" t="s">
        <v>482</v>
      </c>
      <c r="J20" s="676"/>
    </row>
    <row r="21" spans="2:10" s="662" customFormat="1" ht="12">
      <c r="B21" s="672" t="s">
        <v>483</v>
      </c>
      <c r="C21" s="941" t="s">
        <v>484</v>
      </c>
      <c r="D21" s="942"/>
      <c r="E21" s="942"/>
      <c r="F21" s="943"/>
      <c r="G21" s="665"/>
      <c r="H21" s="672"/>
      <c r="I21" s="677" t="s">
        <v>494</v>
      </c>
      <c r="J21" s="666"/>
    </row>
    <row r="22" spans="2:10" s="662" customFormat="1" ht="12">
      <c r="B22" s="668" t="s">
        <v>485</v>
      </c>
      <c r="C22" s="941" t="s">
        <v>95</v>
      </c>
      <c r="D22" s="942"/>
      <c r="E22" s="942"/>
      <c r="F22" s="943"/>
      <c r="G22" s="669"/>
      <c r="H22" s="668" t="s">
        <v>481</v>
      </c>
      <c r="I22" s="678" t="s">
        <v>486</v>
      </c>
      <c r="J22" s="671"/>
    </row>
    <row r="23" spans="2:10" s="662" customFormat="1" ht="12">
      <c r="B23" s="668" t="s">
        <v>487</v>
      </c>
      <c r="C23" s="941" t="s">
        <v>96</v>
      </c>
      <c r="D23" s="942"/>
      <c r="E23" s="942"/>
      <c r="F23" s="943"/>
      <c r="G23" s="669"/>
      <c r="H23" s="668" t="s">
        <v>483</v>
      </c>
      <c r="I23" s="678" t="s">
        <v>104</v>
      </c>
      <c r="J23" s="671"/>
    </row>
    <row r="24" spans="2:10" s="662" customFormat="1" ht="12">
      <c r="B24" s="668" t="s">
        <v>488</v>
      </c>
      <c r="C24" s="941" t="s">
        <v>19</v>
      </c>
      <c r="D24" s="942"/>
      <c r="E24" s="942"/>
      <c r="F24" s="943"/>
      <c r="G24" s="669"/>
      <c r="H24" s="668" t="s">
        <v>485</v>
      </c>
      <c r="I24" s="670" t="s">
        <v>36</v>
      </c>
      <c r="J24" s="671"/>
    </row>
    <row r="25" spans="1:10" s="662" customFormat="1" ht="19.5" customHeight="1" thickBot="1">
      <c r="A25" s="679"/>
      <c r="B25" s="948" t="s">
        <v>489</v>
      </c>
      <c r="C25" s="949"/>
      <c r="D25" s="949"/>
      <c r="E25" s="949"/>
      <c r="F25" s="950"/>
      <c r="G25" s="680">
        <f>SUM(G16:G24)</f>
        <v>640</v>
      </c>
      <c r="H25" s="681" t="s">
        <v>490</v>
      </c>
      <c r="I25" s="682"/>
      <c r="J25" s="680">
        <f>SUM(J16:J24)</f>
        <v>640</v>
      </c>
    </row>
    <row r="26" s="662" customFormat="1" ht="12.75" thickTop="1"/>
    <row r="27" s="662" customFormat="1" ht="12"/>
    <row r="28" s="662" customFormat="1" ht="12"/>
  </sheetData>
  <mergeCells count="21">
    <mergeCell ref="C24:F24"/>
    <mergeCell ref="B25:F25"/>
    <mergeCell ref="C20:F20"/>
    <mergeCell ref="C21:F21"/>
    <mergeCell ref="C22:F22"/>
    <mergeCell ref="C23:F23"/>
    <mergeCell ref="C16:F16"/>
    <mergeCell ref="C17:F17"/>
    <mergeCell ref="C18:F18"/>
    <mergeCell ref="C19:F19"/>
    <mergeCell ref="I13:J13"/>
    <mergeCell ref="B14:B15"/>
    <mergeCell ref="C14:F15"/>
    <mergeCell ref="G14:G15"/>
    <mergeCell ref="H14:H15"/>
    <mergeCell ref="I14:I15"/>
    <mergeCell ref="J14:J15"/>
    <mergeCell ref="B1:J1"/>
    <mergeCell ref="G4:J4"/>
    <mergeCell ref="B8:J8"/>
    <mergeCell ref="B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1">
      <selection activeCell="C1" sqref="C1:D1"/>
    </sheetView>
  </sheetViews>
  <sheetFormatPr defaultColWidth="9.140625" defaultRowHeight="12.75"/>
  <cols>
    <col min="1" max="1" width="10.140625" style="0" customWidth="1"/>
    <col min="2" max="2" width="9.28125" style="0" customWidth="1"/>
    <col min="3" max="3" width="50.140625" style="0" customWidth="1"/>
    <col min="4" max="4" width="15.28125" style="0" customWidth="1"/>
  </cols>
  <sheetData>
    <row r="1" spans="3:5" ht="13.5" thickBot="1">
      <c r="C1" s="870" t="s">
        <v>392</v>
      </c>
      <c r="D1" s="870"/>
      <c r="E1" s="479"/>
    </row>
    <row r="2" spans="1:5" ht="16.5" thickBot="1">
      <c r="A2" s="92" t="s">
        <v>1</v>
      </c>
      <c r="B2" s="105"/>
      <c r="C2" s="476" t="s">
        <v>83</v>
      </c>
      <c r="D2" s="478" t="s">
        <v>108</v>
      </c>
      <c r="E2" s="477"/>
    </row>
    <row r="3" spans="1:4" ht="12" customHeight="1" thickBot="1">
      <c r="A3" s="11"/>
      <c r="B3" s="11"/>
      <c r="C3" s="11"/>
      <c r="D3" s="12"/>
    </row>
    <row r="4" spans="1:4" ht="18" customHeight="1">
      <c r="A4" s="872" t="s">
        <v>8</v>
      </c>
      <c r="B4" s="845" t="s">
        <v>109</v>
      </c>
      <c r="C4" s="861" t="s">
        <v>10</v>
      </c>
      <c r="D4" s="866" t="s">
        <v>309</v>
      </c>
    </row>
    <row r="5" spans="1:4" ht="24" customHeight="1" thickBot="1">
      <c r="A5" s="844"/>
      <c r="B5" s="846"/>
      <c r="C5" s="862"/>
      <c r="D5" s="867"/>
    </row>
    <row r="6" spans="1:4" ht="10.5" customHeight="1" thickBot="1">
      <c r="A6" s="85">
        <v>1</v>
      </c>
      <c r="B6" s="86">
        <v>2</v>
      </c>
      <c r="C6" s="104">
        <v>3</v>
      </c>
      <c r="D6" s="587">
        <v>4</v>
      </c>
    </row>
    <row r="7" spans="1:4" ht="12.75" customHeight="1">
      <c r="A7" s="107"/>
      <c r="B7" s="107"/>
      <c r="C7" s="863" t="s">
        <v>110</v>
      </c>
      <c r="D7" s="109"/>
    </row>
    <row r="8" spans="1:4" ht="12.75" customHeight="1" thickBot="1">
      <c r="A8" s="107"/>
      <c r="B8" s="107"/>
      <c r="C8" s="863"/>
      <c r="D8" s="482" t="s">
        <v>7</v>
      </c>
    </row>
    <row r="9" spans="1:4" ht="16.5" customHeight="1" thickBot="1">
      <c r="A9" s="24">
        <v>1</v>
      </c>
      <c r="B9" s="25"/>
      <c r="C9" s="565" t="s">
        <v>13</v>
      </c>
      <c r="D9" s="574">
        <v>24600</v>
      </c>
    </row>
    <row r="10" spans="1:4" ht="12" customHeight="1">
      <c r="A10" s="77"/>
      <c r="B10" s="78">
        <v>1</v>
      </c>
      <c r="C10" s="566" t="s">
        <v>14</v>
      </c>
      <c r="D10" s="575">
        <v>5520</v>
      </c>
    </row>
    <row r="11" spans="1:4" ht="12" customHeight="1">
      <c r="A11" s="28"/>
      <c r="B11" s="29">
        <v>2</v>
      </c>
      <c r="C11" s="567" t="s">
        <v>15</v>
      </c>
      <c r="D11" s="576">
        <v>3000</v>
      </c>
    </row>
    <row r="12" spans="1:4" ht="12" customHeight="1" thickBot="1">
      <c r="A12" s="46"/>
      <c r="B12" s="47">
        <v>3</v>
      </c>
      <c r="C12" s="568" t="s">
        <v>111</v>
      </c>
      <c r="D12" s="577"/>
    </row>
    <row r="13" spans="1:4" ht="18" customHeight="1" thickBot="1">
      <c r="A13" s="24">
        <v>2</v>
      </c>
      <c r="B13" s="25"/>
      <c r="C13" s="565" t="s">
        <v>86</v>
      </c>
      <c r="D13" s="578">
        <f>SUM(D14:D17)</f>
        <v>791544</v>
      </c>
    </row>
    <row r="14" spans="1:4" ht="12" customHeight="1">
      <c r="A14" s="93"/>
      <c r="B14" s="78">
        <v>1</v>
      </c>
      <c r="C14" s="566" t="s">
        <v>62</v>
      </c>
      <c r="D14" s="579"/>
    </row>
    <row r="15" spans="1:4" ht="12" customHeight="1">
      <c r="A15" s="94"/>
      <c r="B15" s="95">
        <v>2</v>
      </c>
      <c r="C15" s="569" t="s">
        <v>64</v>
      </c>
      <c r="D15" s="580">
        <v>166000</v>
      </c>
    </row>
    <row r="16" spans="1:4" ht="12" customHeight="1">
      <c r="A16" s="28"/>
      <c r="B16" s="29">
        <v>3</v>
      </c>
      <c r="C16" s="567" t="s">
        <v>66</v>
      </c>
      <c r="D16" s="576">
        <v>597990</v>
      </c>
    </row>
    <row r="17" spans="1:4" ht="12" customHeight="1" thickBot="1">
      <c r="A17" s="80"/>
      <c r="B17" s="81">
        <v>4</v>
      </c>
      <c r="C17" s="570" t="s">
        <v>406</v>
      </c>
      <c r="D17" s="581">
        <v>27554</v>
      </c>
    </row>
    <row r="18" spans="1:4" ht="16.5" customHeight="1" thickBot="1">
      <c r="A18" s="24">
        <v>3</v>
      </c>
      <c r="B18" s="25"/>
      <c r="C18" s="565" t="s">
        <v>16</v>
      </c>
      <c r="D18" s="578">
        <f>SUM(D19:D21)</f>
        <v>33658</v>
      </c>
    </row>
    <row r="19" spans="1:4" ht="12" customHeight="1">
      <c r="A19" s="77"/>
      <c r="B19" s="78">
        <v>1</v>
      </c>
      <c r="C19" s="566" t="s">
        <v>87</v>
      </c>
      <c r="D19" s="575">
        <v>8000</v>
      </c>
    </row>
    <row r="20" spans="1:4" ht="12" customHeight="1">
      <c r="A20" s="28"/>
      <c r="B20" s="29">
        <v>2</v>
      </c>
      <c r="C20" s="567" t="s">
        <v>88</v>
      </c>
      <c r="D20" s="576">
        <v>25658</v>
      </c>
    </row>
    <row r="21" spans="1:4" ht="12" customHeight="1" thickBot="1">
      <c r="A21" s="80"/>
      <c r="B21" s="81">
        <v>3</v>
      </c>
      <c r="C21" s="570" t="s">
        <v>71</v>
      </c>
      <c r="D21" s="581"/>
    </row>
    <row r="22" spans="1:4" ht="18" customHeight="1" thickBot="1">
      <c r="A22" s="24">
        <v>4</v>
      </c>
      <c r="B22" s="25"/>
      <c r="C22" s="565" t="s">
        <v>89</v>
      </c>
      <c r="D22" s="578">
        <f>SUM(D23:D28)</f>
        <v>486988</v>
      </c>
    </row>
    <row r="23" spans="1:4" ht="12" customHeight="1">
      <c r="A23" s="110"/>
      <c r="B23" s="111">
        <v>1</v>
      </c>
      <c r="C23" s="571" t="s">
        <v>90</v>
      </c>
      <c r="D23" s="582">
        <v>449501</v>
      </c>
    </row>
    <row r="24" spans="1:4" ht="12" customHeight="1">
      <c r="A24" s="28"/>
      <c r="B24" s="29">
        <v>2</v>
      </c>
      <c r="C24" s="567" t="s">
        <v>91</v>
      </c>
      <c r="D24" s="576">
        <v>640</v>
      </c>
    </row>
    <row r="25" spans="1:4" ht="12" customHeight="1">
      <c r="A25" s="28"/>
      <c r="B25" s="29">
        <v>3</v>
      </c>
      <c r="C25" s="567" t="s">
        <v>92</v>
      </c>
      <c r="D25" s="576">
        <v>23850</v>
      </c>
    </row>
    <row r="26" spans="1:4" ht="12" customHeight="1">
      <c r="A26" s="28"/>
      <c r="B26" s="29">
        <v>4</v>
      </c>
      <c r="C26" s="567" t="s">
        <v>93</v>
      </c>
      <c r="D26" s="576">
        <v>11256</v>
      </c>
    </row>
    <row r="27" spans="1:4" ht="12" customHeight="1">
      <c r="A27" s="28"/>
      <c r="B27" s="29">
        <v>5</v>
      </c>
      <c r="C27" s="567" t="s">
        <v>73</v>
      </c>
      <c r="D27" s="576">
        <v>1741</v>
      </c>
    </row>
    <row r="28" spans="1:4" ht="12" customHeight="1" thickBot="1">
      <c r="A28" s="28"/>
      <c r="B28" s="29">
        <v>6</v>
      </c>
      <c r="C28" s="567" t="s">
        <v>74</v>
      </c>
      <c r="D28" s="576"/>
    </row>
    <row r="29" spans="1:4" ht="18" customHeight="1" thickBot="1">
      <c r="A29" s="24">
        <v>5</v>
      </c>
      <c r="B29" s="25"/>
      <c r="C29" s="565" t="s">
        <v>17</v>
      </c>
      <c r="D29" s="578">
        <f>SUM(D35+D30)</f>
        <v>31642</v>
      </c>
    </row>
    <row r="30" spans="1:4" ht="18" customHeight="1" thickBot="1">
      <c r="A30" s="561"/>
      <c r="B30" s="562">
        <v>1</v>
      </c>
      <c r="C30" s="572" t="s">
        <v>396</v>
      </c>
      <c r="D30" s="583">
        <f>SUM(D31:D34)</f>
        <v>31642</v>
      </c>
    </row>
    <row r="31" spans="1:4" ht="12" customHeight="1">
      <c r="A31" s="110"/>
      <c r="B31" s="563"/>
      <c r="C31" s="571" t="s">
        <v>75</v>
      </c>
      <c r="D31" s="582">
        <v>14500</v>
      </c>
    </row>
    <row r="32" spans="1:4" ht="12" customHeight="1">
      <c r="A32" s="28"/>
      <c r="B32" s="564"/>
      <c r="C32" s="567" t="s">
        <v>76</v>
      </c>
      <c r="D32" s="576">
        <v>14265</v>
      </c>
    </row>
    <row r="33" spans="1:4" ht="12" customHeight="1">
      <c r="A33" s="28"/>
      <c r="B33" s="564"/>
      <c r="C33" s="567" t="s">
        <v>94</v>
      </c>
      <c r="D33" s="576">
        <v>2877</v>
      </c>
    </row>
    <row r="34" spans="1:4" ht="12" customHeight="1">
      <c r="A34" s="28"/>
      <c r="B34" s="564"/>
      <c r="C34" s="567" t="s">
        <v>394</v>
      </c>
      <c r="D34" s="576"/>
    </row>
    <row r="35" spans="1:4" ht="12" customHeight="1">
      <c r="A35" s="601"/>
      <c r="B35" s="602">
        <v>2</v>
      </c>
      <c r="C35" s="603" t="s">
        <v>393</v>
      </c>
      <c r="D35" s="604"/>
    </row>
    <row r="36" spans="1:4" ht="18" customHeight="1" thickBot="1">
      <c r="A36" s="117">
        <v>6</v>
      </c>
      <c r="B36" s="118"/>
      <c r="C36" s="119" t="s">
        <v>395</v>
      </c>
      <c r="D36" s="584"/>
    </row>
    <row r="37" spans="1:4" ht="18" customHeight="1" thickBot="1">
      <c r="A37" s="120">
        <v>7</v>
      </c>
      <c r="B37" s="121"/>
      <c r="C37" s="122" t="s">
        <v>95</v>
      </c>
      <c r="D37" s="585">
        <v>1000</v>
      </c>
    </row>
    <row r="38" spans="1:4" ht="17.25" customHeight="1" thickBot="1">
      <c r="A38" s="24">
        <v>8</v>
      </c>
      <c r="B38" s="25"/>
      <c r="C38" s="565" t="s">
        <v>96</v>
      </c>
      <c r="D38" s="578">
        <f>SUM(D42+D39)</f>
        <v>43276</v>
      </c>
    </row>
    <row r="39" spans="1:4" ht="12" customHeight="1">
      <c r="A39" s="77"/>
      <c r="B39" s="78">
        <v>1</v>
      </c>
      <c r="C39" s="566" t="s">
        <v>79</v>
      </c>
      <c r="D39" s="575">
        <f>SUM(D40:D41)</f>
        <v>43276</v>
      </c>
    </row>
    <row r="40" spans="1:4" ht="12" customHeight="1">
      <c r="A40" s="28"/>
      <c r="B40" s="29"/>
      <c r="C40" s="567" t="s">
        <v>107</v>
      </c>
      <c r="D40" s="576">
        <v>37856</v>
      </c>
    </row>
    <row r="41" spans="1:4" ht="12" customHeight="1">
      <c r="A41" s="28"/>
      <c r="B41" s="29"/>
      <c r="C41" s="567" t="s">
        <v>112</v>
      </c>
      <c r="D41" s="576">
        <v>5420</v>
      </c>
    </row>
    <row r="42" spans="1:4" ht="12" customHeight="1" thickBot="1">
      <c r="A42" s="80"/>
      <c r="B42" s="81">
        <v>2</v>
      </c>
      <c r="C42" s="570" t="s">
        <v>80</v>
      </c>
      <c r="D42" s="581"/>
    </row>
    <row r="43" spans="1:4" ht="18" customHeight="1" thickBot="1">
      <c r="A43" s="24">
        <v>9</v>
      </c>
      <c r="B43" s="25"/>
      <c r="C43" s="97" t="s">
        <v>97</v>
      </c>
      <c r="D43" s="574">
        <v>22962</v>
      </c>
    </row>
    <row r="44" spans="1:4" ht="21" customHeight="1" thickBot="1">
      <c r="A44" s="41"/>
      <c r="B44" s="42"/>
      <c r="C44" s="573" t="s">
        <v>23</v>
      </c>
      <c r="D44" s="586">
        <f>SUM(D9+D13+D18+D22+D29+D36+D37+D38+D43)</f>
        <v>1435670</v>
      </c>
    </row>
    <row r="45" spans="1:3" ht="12" customHeight="1">
      <c r="A45" s="112"/>
      <c r="B45" s="112"/>
      <c r="C45" s="113"/>
    </row>
    <row r="46" spans="1:4" ht="12.75" customHeight="1">
      <c r="A46" s="112"/>
      <c r="B46" s="112"/>
      <c r="C46" s="113"/>
      <c r="D46" s="114"/>
    </row>
    <row r="47" spans="1:4" ht="20.25" customHeight="1">
      <c r="A47" s="112"/>
      <c r="B47" s="112"/>
      <c r="C47" s="113"/>
      <c r="D47" s="114"/>
    </row>
    <row r="48" spans="1:4" ht="12" customHeight="1">
      <c r="A48" s="112"/>
      <c r="B48" s="112"/>
      <c r="C48" s="113"/>
      <c r="D48" s="480"/>
    </row>
    <row r="49" spans="1:4" ht="12" customHeight="1">
      <c r="A49" s="112"/>
      <c r="B49" s="112"/>
      <c r="C49" s="113"/>
      <c r="D49" s="114"/>
    </row>
    <row r="50" spans="1:4" ht="12" customHeight="1">
      <c r="A50" s="112"/>
      <c r="B50" s="112"/>
      <c r="C50" s="113"/>
      <c r="D50" s="114"/>
    </row>
    <row r="51" spans="1:4" ht="12" customHeight="1" thickBot="1">
      <c r="A51" s="112"/>
      <c r="B51" s="112"/>
      <c r="C51" s="871" t="s">
        <v>392</v>
      </c>
      <c r="D51" s="871"/>
    </row>
    <row r="52" spans="1:4" ht="16.5" customHeight="1" thickBot="1">
      <c r="A52" s="92" t="s">
        <v>1</v>
      </c>
      <c r="B52" s="105"/>
      <c r="C52" s="481" t="s">
        <v>83</v>
      </c>
      <c r="D52" s="478" t="s">
        <v>108</v>
      </c>
    </row>
    <row r="53" spans="1:4" ht="12" customHeight="1" thickBot="1">
      <c r="A53" s="11"/>
      <c r="B53" s="11"/>
      <c r="C53" s="11"/>
      <c r="D53" s="12"/>
    </row>
    <row r="54" spans="1:4" ht="12" customHeight="1">
      <c r="A54" s="850" t="s">
        <v>8</v>
      </c>
      <c r="B54" s="852" t="s">
        <v>109</v>
      </c>
      <c r="C54" s="854" t="s">
        <v>10</v>
      </c>
      <c r="D54" s="868" t="s">
        <v>310</v>
      </c>
    </row>
    <row r="55" spans="1:4" ht="27.75" customHeight="1" thickBot="1">
      <c r="A55" s="851"/>
      <c r="B55" s="853"/>
      <c r="C55" s="855"/>
      <c r="D55" s="869"/>
    </row>
    <row r="56" spans="1:4" ht="12" customHeight="1" thickBot="1">
      <c r="A56" s="90">
        <v>1</v>
      </c>
      <c r="B56" s="91">
        <v>2</v>
      </c>
      <c r="C56" s="115">
        <v>3</v>
      </c>
      <c r="D56" s="116">
        <v>4</v>
      </c>
    </row>
    <row r="57" spans="1:4" ht="24.75" customHeight="1" thickBot="1">
      <c r="A57" s="98"/>
      <c r="B57" s="99"/>
      <c r="C57" s="22" t="s">
        <v>98</v>
      </c>
      <c r="D57" s="483" t="s">
        <v>7</v>
      </c>
    </row>
    <row r="58" spans="1:4" ht="18" customHeight="1" thickBot="1">
      <c r="A58" s="24">
        <v>11</v>
      </c>
      <c r="B58" s="25"/>
      <c r="C58" s="565" t="s">
        <v>25</v>
      </c>
      <c r="D58" s="578">
        <f>SUM(D59+D60+D61+D72+D73+D74)</f>
        <v>571126</v>
      </c>
    </row>
    <row r="59" spans="1:4" ht="12" customHeight="1">
      <c r="A59" s="60"/>
      <c r="B59" s="61">
        <v>1</v>
      </c>
      <c r="C59" s="589" t="s">
        <v>99</v>
      </c>
      <c r="D59" s="593">
        <v>199842</v>
      </c>
    </row>
    <row r="60" spans="1:4" ht="12" customHeight="1">
      <c r="A60" s="28"/>
      <c r="B60" s="29">
        <v>2</v>
      </c>
      <c r="C60" s="567" t="s">
        <v>27</v>
      </c>
      <c r="D60" s="576">
        <v>62661</v>
      </c>
    </row>
    <row r="61" spans="1:5" ht="12" customHeight="1">
      <c r="A61" s="28"/>
      <c r="B61" s="29">
        <v>3</v>
      </c>
      <c r="C61" s="567" t="s">
        <v>100</v>
      </c>
      <c r="D61" s="576">
        <f>SUM(D62:D71)</f>
        <v>177770</v>
      </c>
      <c r="E61" s="588"/>
    </row>
    <row r="62" spans="1:4" ht="12" customHeight="1">
      <c r="A62" s="28"/>
      <c r="B62" s="29"/>
      <c r="C62" s="567" t="s">
        <v>397</v>
      </c>
      <c r="D62" s="576">
        <v>640</v>
      </c>
    </row>
    <row r="63" spans="1:4" ht="12" customHeight="1">
      <c r="A63" s="28"/>
      <c r="B63" s="29"/>
      <c r="C63" s="567" t="s">
        <v>113</v>
      </c>
      <c r="D63" s="576">
        <v>4000</v>
      </c>
    </row>
    <row r="64" spans="1:4" ht="12" customHeight="1">
      <c r="A64" s="28"/>
      <c r="B64" s="29"/>
      <c r="C64" s="567" t="s">
        <v>114</v>
      </c>
      <c r="D64" s="576">
        <v>10000</v>
      </c>
    </row>
    <row r="65" spans="1:4" ht="12" customHeight="1">
      <c r="A65" s="28"/>
      <c r="B65" s="29"/>
      <c r="C65" s="567" t="s">
        <v>115</v>
      </c>
      <c r="D65" s="576">
        <v>1500</v>
      </c>
    </row>
    <row r="66" spans="1:4" ht="12" customHeight="1">
      <c r="A66" s="28"/>
      <c r="B66" s="29"/>
      <c r="C66" s="567" t="s">
        <v>116</v>
      </c>
      <c r="D66" s="576">
        <v>1000</v>
      </c>
    </row>
    <row r="67" spans="1:4" ht="12" customHeight="1">
      <c r="A67" s="28"/>
      <c r="B67" s="29"/>
      <c r="C67" s="567" t="s">
        <v>117</v>
      </c>
      <c r="D67" s="576">
        <v>1500</v>
      </c>
    </row>
    <row r="68" spans="1:4" ht="12" customHeight="1">
      <c r="A68" s="28"/>
      <c r="B68" s="29"/>
      <c r="C68" s="567" t="s">
        <v>118</v>
      </c>
      <c r="D68" s="576">
        <v>8000</v>
      </c>
    </row>
    <row r="69" spans="1:4" ht="12" customHeight="1">
      <c r="A69" s="28"/>
      <c r="B69" s="29"/>
      <c r="C69" s="567" t="s">
        <v>119</v>
      </c>
      <c r="D69" s="576">
        <v>6755</v>
      </c>
    </row>
    <row r="70" spans="1:4" ht="12" customHeight="1">
      <c r="A70" s="28"/>
      <c r="B70" s="29"/>
      <c r="C70" s="567" t="s">
        <v>398</v>
      </c>
      <c r="D70" s="576">
        <v>24299</v>
      </c>
    </row>
    <row r="71" spans="1:4" ht="12" customHeight="1">
      <c r="A71" s="28"/>
      <c r="B71" s="29"/>
      <c r="C71" s="567" t="s">
        <v>120</v>
      </c>
      <c r="D71" s="576">
        <v>120076</v>
      </c>
    </row>
    <row r="72" spans="1:4" ht="12" customHeight="1">
      <c r="A72" s="28"/>
      <c r="B72" s="29">
        <v>4</v>
      </c>
      <c r="C72" s="567" t="s">
        <v>29</v>
      </c>
      <c r="D72" s="576">
        <v>28683</v>
      </c>
    </row>
    <row r="73" spans="1:4" ht="12" customHeight="1">
      <c r="A73" s="28"/>
      <c r="B73" s="29">
        <v>5</v>
      </c>
      <c r="C73" s="567" t="s">
        <v>30</v>
      </c>
      <c r="D73" s="576">
        <v>102170</v>
      </c>
    </row>
    <row r="74" spans="1:4" ht="12" customHeight="1" thickBot="1">
      <c r="A74" s="32"/>
      <c r="B74" s="33">
        <v>6</v>
      </c>
      <c r="C74" s="590" t="s">
        <v>31</v>
      </c>
      <c r="D74" s="594"/>
    </row>
    <row r="75" spans="1:4" ht="18" customHeight="1" thickBot="1">
      <c r="A75" s="24">
        <v>12</v>
      </c>
      <c r="B75" s="25"/>
      <c r="C75" s="565" t="s">
        <v>32</v>
      </c>
      <c r="D75" s="578">
        <f>SUM(D76:D78)</f>
        <v>5230</v>
      </c>
    </row>
    <row r="76" spans="1:4" ht="12" customHeight="1">
      <c r="A76" s="60"/>
      <c r="B76" s="61">
        <v>1</v>
      </c>
      <c r="C76" s="589" t="s">
        <v>101</v>
      </c>
      <c r="D76" s="593">
        <v>2330</v>
      </c>
    </row>
    <row r="77" spans="1:4" ht="12" customHeight="1">
      <c r="A77" s="28"/>
      <c r="B77" s="29">
        <v>2</v>
      </c>
      <c r="C77" s="567" t="s">
        <v>34</v>
      </c>
      <c r="D77" s="576">
        <v>2900</v>
      </c>
    </row>
    <row r="78" spans="1:4" ht="12" customHeight="1" thickBot="1">
      <c r="A78" s="32"/>
      <c r="B78" s="33">
        <v>3</v>
      </c>
      <c r="C78" s="590" t="s">
        <v>35</v>
      </c>
      <c r="D78" s="594"/>
    </row>
    <row r="79" spans="1:4" ht="18" customHeight="1" thickBot="1">
      <c r="A79" s="24">
        <v>13</v>
      </c>
      <c r="B79" s="25"/>
      <c r="C79" s="565" t="s">
        <v>102</v>
      </c>
      <c r="D79" s="578">
        <f>SUM(D80:D82)</f>
        <v>121062</v>
      </c>
    </row>
    <row r="80" spans="1:4" ht="12" customHeight="1">
      <c r="A80" s="60"/>
      <c r="B80" s="61">
        <v>1</v>
      </c>
      <c r="C80" s="589" t="s">
        <v>81</v>
      </c>
      <c r="D80" s="593">
        <v>22962</v>
      </c>
    </row>
    <row r="81" spans="1:4" ht="12" customHeight="1">
      <c r="A81" s="28"/>
      <c r="B81" s="29">
        <v>2</v>
      </c>
      <c r="C81" s="567" t="s">
        <v>82</v>
      </c>
      <c r="D81" s="576">
        <v>98000</v>
      </c>
    </row>
    <row r="82" spans="1:4" ht="12" customHeight="1" thickBot="1">
      <c r="A82" s="100"/>
      <c r="B82" s="95">
        <v>3</v>
      </c>
      <c r="C82" s="569" t="s">
        <v>524</v>
      </c>
      <c r="D82" s="595">
        <v>100</v>
      </c>
    </row>
    <row r="83" spans="1:4" ht="18" customHeight="1" thickBot="1">
      <c r="A83" s="24">
        <v>14</v>
      </c>
      <c r="B83" s="25"/>
      <c r="C83" s="565" t="s">
        <v>103</v>
      </c>
      <c r="D83" s="596">
        <v>1200</v>
      </c>
    </row>
    <row r="84" spans="1:4" ht="18" customHeight="1" thickBot="1">
      <c r="A84" s="24">
        <v>15</v>
      </c>
      <c r="B84" s="25"/>
      <c r="C84" s="565" t="s">
        <v>104</v>
      </c>
      <c r="D84" s="578">
        <f>SUM(D85:D92)</f>
        <v>46545</v>
      </c>
    </row>
    <row r="85" spans="1:4" ht="12" customHeight="1">
      <c r="A85" s="60"/>
      <c r="B85" s="61">
        <v>1</v>
      </c>
      <c r="C85" s="589" t="s">
        <v>399</v>
      </c>
      <c r="D85" s="597">
        <v>21358</v>
      </c>
    </row>
    <row r="86" spans="1:4" ht="12" customHeight="1">
      <c r="A86" s="28"/>
      <c r="B86" s="29"/>
      <c r="C86" s="567" t="s">
        <v>121</v>
      </c>
      <c r="D86" s="598">
        <v>80</v>
      </c>
    </row>
    <row r="87" spans="1:4" ht="12" customHeight="1">
      <c r="A87" s="28"/>
      <c r="B87" s="29"/>
      <c r="C87" s="567" t="s">
        <v>122</v>
      </c>
      <c r="D87" s="598">
        <v>403</v>
      </c>
    </row>
    <row r="88" spans="1:4" ht="12" customHeight="1">
      <c r="A88" s="28"/>
      <c r="B88" s="29"/>
      <c r="C88" s="567" t="s">
        <v>400</v>
      </c>
      <c r="D88" s="598">
        <v>17895</v>
      </c>
    </row>
    <row r="89" spans="1:4" ht="12" customHeight="1">
      <c r="A89" s="28"/>
      <c r="B89" s="29"/>
      <c r="C89" s="567" t="s">
        <v>401</v>
      </c>
      <c r="D89" s="598">
        <v>5142</v>
      </c>
    </row>
    <row r="90" spans="1:4" ht="12" customHeight="1">
      <c r="A90" s="28"/>
      <c r="B90" s="29"/>
      <c r="C90" s="567" t="s">
        <v>400</v>
      </c>
      <c r="D90" s="598">
        <v>1667</v>
      </c>
    </row>
    <row r="91" spans="1:4" ht="12" customHeight="1">
      <c r="A91" s="28"/>
      <c r="B91" s="29">
        <v>2</v>
      </c>
      <c r="C91" s="567" t="s">
        <v>123</v>
      </c>
      <c r="D91" s="598"/>
    </row>
    <row r="92" spans="1:4" ht="12" customHeight="1" thickBot="1">
      <c r="A92" s="100"/>
      <c r="B92" s="95">
        <v>3</v>
      </c>
      <c r="C92" s="569" t="s">
        <v>124</v>
      </c>
      <c r="D92" s="599"/>
    </row>
    <row r="93" spans="1:4" ht="17.25" customHeight="1" thickBot="1">
      <c r="A93" s="24">
        <v>16</v>
      </c>
      <c r="B93" s="25"/>
      <c r="C93" s="565" t="s">
        <v>36</v>
      </c>
      <c r="D93" s="578"/>
    </row>
    <row r="94" spans="1:4" ht="18" customHeight="1" thickBot="1">
      <c r="A94" s="120">
        <v>17</v>
      </c>
      <c r="B94" s="121"/>
      <c r="C94" s="591" t="s">
        <v>105</v>
      </c>
      <c r="D94" s="585">
        <v>690507</v>
      </c>
    </row>
    <row r="95" spans="1:4" ht="18" customHeight="1" thickBot="1">
      <c r="A95" s="24">
        <v>18</v>
      </c>
      <c r="B95" s="25"/>
      <c r="C95" s="565" t="s">
        <v>125</v>
      </c>
      <c r="D95" s="596"/>
    </row>
    <row r="96" spans="1:4" ht="19.5" customHeight="1" thickBot="1">
      <c r="A96" s="123"/>
      <c r="B96" s="124"/>
      <c r="C96" s="592" t="s">
        <v>37</v>
      </c>
      <c r="D96" s="600">
        <f>SUM(D58+D75+D79+D83+D84+D93+D94+D95)</f>
        <v>1435670</v>
      </c>
    </row>
    <row r="97" spans="1:4" ht="12" customHeight="1" thickBot="1">
      <c r="A97" s="112"/>
      <c r="B97" s="112"/>
      <c r="C97" s="96"/>
      <c r="D97" s="114"/>
    </row>
    <row r="98" spans="1:4" ht="12" customHeight="1" thickBot="1">
      <c r="A98" s="864" t="s">
        <v>126</v>
      </c>
      <c r="B98" s="865"/>
      <c r="C98" s="865"/>
      <c r="D98" s="125">
        <v>121</v>
      </c>
    </row>
    <row r="99" spans="1:4" ht="12.75">
      <c r="A99" s="89"/>
      <c r="B99" s="89"/>
      <c r="C99" s="89"/>
      <c r="D99" s="89"/>
    </row>
  </sheetData>
  <mergeCells count="12">
    <mergeCell ref="C1:D1"/>
    <mergeCell ref="C51:D51"/>
    <mergeCell ref="A54:A55"/>
    <mergeCell ref="B54:B55"/>
    <mergeCell ref="C54:C55"/>
    <mergeCell ref="A4:A5"/>
    <mergeCell ref="B4:B5"/>
    <mergeCell ref="C4:C5"/>
    <mergeCell ref="C7:C8"/>
    <mergeCell ref="A98:C98"/>
    <mergeCell ref="D4:D5"/>
    <mergeCell ref="D54:D55"/>
  </mergeCells>
  <printOptions/>
  <pageMargins left="0.5905511811023623" right="0" top="1.1811023622047245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41"/>
  <sheetViews>
    <sheetView workbookViewId="0" topLeftCell="A1">
      <selection activeCell="D7" sqref="D7:D8"/>
    </sheetView>
  </sheetViews>
  <sheetFormatPr defaultColWidth="9.140625" defaultRowHeight="12.75"/>
  <cols>
    <col min="1" max="1" width="10.140625" style="0" customWidth="1"/>
    <col min="2" max="2" width="10.8515625" style="0" customWidth="1"/>
    <col min="3" max="3" width="48.421875" style="0" customWidth="1"/>
    <col min="4" max="4" width="13.140625" style="0" customWidth="1"/>
  </cols>
  <sheetData>
    <row r="3" spans="1:4" ht="16.5" thickBot="1">
      <c r="A3" s="1"/>
      <c r="B3" s="2"/>
      <c r="C3" s="2"/>
      <c r="D3" s="3" t="s">
        <v>224</v>
      </c>
    </row>
    <row r="4" spans="1:4" ht="15.75">
      <c r="A4" s="4" t="s">
        <v>1</v>
      </c>
      <c r="B4" s="5"/>
      <c r="C4" s="244" t="s">
        <v>83</v>
      </c>
      <c r="D4" s="72" t="s">
        <v>84</v>
      </c>
    </row>
    <row r="5" spans="1:4" ht="16.5" thickBot="1">
      <c r="A5" s="7" t="s">
        <v>4</v>
      </c>
      <c r="B5" s="8"/>
      <c r="C5" s="245" t="s">
        <v>225</v>
      </c>
      <c r="D5" s="246" t="s">
        <v>84</v>
      </c>
    </row>
    <row r="6" spans="1:4" ht="14.25" thickBot="1">
      <c r="A6" s="11"/>
      <c r="B6" s="11"/>
      <c r="C6" s="11"/>
      <c r="D6" s="12" t="s">
        <v>7</v>
      </c>
    </row>
    <row r="7" spans="1:4" ht="25.5">
      <c r="A7" s="13" t="s">
        <v>8</v>
      </c>
      <c r="B7" s="14" t="s">
        <v>85</v>
      </c>
      <c r="C7" s="841" t="s">
        <v>10</v>
      </c>
      <c r="D7" s="843" t="s">
        <v>228</v>
      </c>
    </row>
    <row r="8" spans="1:4" ht="13.5" thickBot="1">
      <c r="A8" s="15" t="s">
        <v>11</v>
      </c>
      <c r="B8" s="16"/>
      <c r="C8" s="842"/>
      <c r="D8" s="835"/>
    </row>
    <row r="9" spans="1:4" ht="13.5" thickBot="1">
      <c r="A9" s="17">
        <v>1</v>
      </c>
      <c r="B9" s="18">
        <v>2</v>
      </c>
      <c r="C9" s="18">
        <v>3</v>
      </c>
      <c r="D9" s="19">
        <v>4</v>
      </c>
    </row>
    <row r="10" spans="1:4" ht="15.75" thickBot="1">
      <c r="A10" s="836" t="s">
        <v>12</v>
      </c>
      <c r="B10" s="837"/>
      <c r="C10" s="837"/>
      <c r="D10" s="838"/>
    </row>
    <row r="11" spans="1:4" ht="15" customHeight="1" thickBot="1">
      <c r="A11" s="24">
        <v>1</v>
      </c>
      <c r="B11" s="25"/>
      <c r="C11" s="26" t="s">
        <v>13</v>
      </c>
      <c r="D11" s="27">
        <f>SUM(D12:D13)</f>
        <v>1100</v>
      </c>
    </row>
    <row r="12" spans="1:4" ht="15" customHeight="1">
      <c r="A12" s="28"/>
      <c r="B12" s="29">
        <v>1</v>
      </c>
      <c r="C12" s="30" t="s">
        <v>226</v>
      </c>
      <c r="D12" s="31">
        <v>1100</v>
      </c>
    </row>
    <row r="13" spans="1:4" ht="15" customHeight="1" thickBot="1">
      <c r="A13" s="32"/>
      <c r="B13" s="33">
        <v>6</v>
      </c>
      <c r="C13" s="34" t="s">
        <v>15</v>
      </c>
      <c r="D13" s="35"/>
    </row>
    <row r="14" spans="1:4" ht="15" customHeight="1" thickBot="1">
      <c r="A14" s="36">
        <v>3</v>
      </c>
      <c r="B14" s="37">
        <v>1</v>
      </c>
      <c r="C14" s="38" t="s">
        <v>16</v>
      </c>
      <c r="D14" s="39"/>
    </row>
    <row r="15" spans="1:4" ht="15" customHeight="1" thickBot="1">
      <c r="A15" s="36"/>
      <c r="B15" s="37">
        <v>2</v>
      </c>
      <c r="C15" s="38" t="s">
        <v>39</v>
      </c>
      <c r="D15" s="39"/>
    </row>
    <row r="16" spans="1:4" ht="15" customHeight="1" thickBot="1">
      <c r="A16" s="24">
        <v>5</v>
      </c>
      <c r="B16" s="25"/>
      <c r="C16" s="26" t="s">
        <v>17</v>
      </c>
      <c r="D16" s="40">
        <f>SUM(D17:D18)</f>
        <v>0</v>
      </c>
    </row>
    <row r="17" spans="1:4" ht="15" customHeight="1">
      <c r="A17" s="28"/>
      <c r="B17" s="29">
        <v>1</v>
      </c>
      <c r="C17" s="30" t="s">
        <v>40</v>
      </c>
      <c r="D17" s="31"/>
    </row>
    <row r="18" spans="1:4" ht="15" customHeight="1" thickBot="1">
      <c r="A18" s="32"/>
      <c r="B18" s="33">
        <v>2</v>
      </c>
      <c r="C18" s="34" t="s">
        <v>41</v>
      </c>
      <c r="D18" s="35"/>
    </row>
    <row r="19" spans="1:4" ht="15" customHeight="1" thickBot="1">
      <c r="A19" s="41">
        <v>6</v>
      </c>
      <c r="B19" s="42"/>
      <c r="C19" s="43" t="s">
        <v>18</v>
      </c>
      <c r="D19" s="44"/>
    </row>
    <row r="20" spans="1:4" ht="15" customHeight="1" thickBot="1">
      <c r="A20" s="24">
        <v>9</v>
      </c>
      <c r="B20" s="45"/>
      <c r="C20" s="26" t="s">
        <v>19</v>
      </c>
      <c r="D20" s="27">
        <f>D21+D22</f>
        <v>0</v>
      </c>
    </row>
    <row r="21" spans="1:4" ht="15" customHeight="1" thickBot="1">
      <c r="A21" s="46"/>
      <c r="B21" s="47">
        <v>1</v>
      </c>
      <c r="C21" s="48" t="s">
        <v>20</v>
      </c>
      <c r="D21" s="49"/>
    </row>
    <row r="22" spans="1:4" ht="15" customHeight="1" thickBot="1">
      <c r="A22" s="46"/>
      <c r="B22" s="47">
        <v>2</v>
      </c>
      <c r="C22" s="48" t="s">
        <v>21</v>
      </c>
      <c r="D22" s="49"/>
    </row>
    <row r="23" spans="1:4" ht="15" customHeight="1" thickBot="1">
      <c r="A23" s="36">
        <v>10</v>
      </c>
      <c r="B23" s="50">
        <v>1</v>
      </c>
      <c r="C23" s="38" t="s">
        <v>22</v>
      </c>
      <c r="D23" s="39">
        <v>12968</v>
      </c>
    </row>
    <row r="24" spans="1:4" ht="15" customHeight="1" thickBot="1">
      <c r="A24" s="64"/>
      <c r="B24" s="65"/>
      <c r="C24" s="53" t="s">
        <v>23</v>
      </c>
      <c r="D24" s="54">
        <f>D11+D14+D16+D20+D23</f>
        <v>14068</v>
      </c>
    </row>
    <row r="25" spans="1:4" ht="15" customHeight="1" thickBot="1">
      <c r="A25" s="55"/>
      <c r="B25" s="56"/>
      <c r="C25" s="57"/>
      <c r="D25" s="58"/>
    </row>
    <row r="26" spans="1:4" ht="15" customHeight="1" thickBot="1">
      <c r="A26" s="836" t="s">
        <v>24</v>
      </c>
      <c r="B26" s="837"/>
      <c r="C26" s="837"/>
      <c r="D26" s="838"/>
    </row>
    <row r="27" spans="1:4" ht="15" customHeight="1" thickBot="1">
      <c r="A27" s="24">
        <v>11</v>
      </c>
      <c r="B27" s="25"/>
      <c r="C27" s="26" t="s">
        <v>25</v>
      </c>
      <c r="D27" s="40">
        <f>SUM(D28:D33)</f>
        <v>14068</v>
      </c>
    </row>
    <row r="28" spans="1:4" ht="15" customHeight="1">
      <c r="A28" s="28"/>
      <c r="B28" s="29">
        <v>1</v>
      </c>
      <c r="C28" s="59" t="s">
        <v>26</v>
      </c>
      <c r="D28" s="31">
        <v>8133</v>
      </c>
    </row>
    <row r="29" spans="1:4" ht="15" customHeight="1">
      <c r="A29" s="28"/>
      <c r="B29" s="29">
        <v>2</v>
      </c>
      <c r="C29" s="30" t="s">
        <v>27</v>
      </c>
      <c r="D29" s="31">
        <v>2635</v>
      </c>
    </row>
    <row r="30" spans="1:4" ht="15" customHeight="1">
      <c r="A30" s="29"/>
      <c r="B30" s="29">
        <v>3</v>
      </c>
      <c r="C30" s="30" t="s">
        <v>227</v>
      </c>
      <c r="D30" s="31">
        <v>3300</v>
      </c>
    </row>
    <row r="31" spans="1:4" ht="15" customHeight="1">
      <c r="A31" s="60"/>
      <c r="B31" s="61">
        <v>4</v>
      </c>
      <c r="C31" s="62" t="s">
        <v>29</v>
      </c>
      <c r="D31" s="63"/>
    </row>
    <row r="32" spans="1:4" ht="15" customHeight="1">
      <c r="A32" s="60"/>
      <c r="B32" s="61">
        <v>5</v>
      </c>
      <c r="C32" s="62" t="s">
        <v>30</v>
      </c>
      <c r="D32" s="63"/>
    </row>
    <row r="33" spans="1:4" ht="15" customHeight="1" thickBot="1">
      <c r="A33" s="28"/>
      <c r="B33" s="29">
        <v>6</v>
      </c>
      <c r="C33" s="30" t="s">
        <v>31</v>
      </c>
      <c r="D33" s="31"/>
    </row>
    <row r="34" spans="1:4" ht="15" customHeight="1" thickBot="1">
      <c r="A34" s="24">
        <v>12</v>
      </c>
      <c r="B34" s="25"/>
      <c r="C34" s="26" t="s">
        <v>32</v>
      </c>
      <c r="D34" s="40">
        <f>SUM(D35:D37)</f>
        <v>0</v>
      </c>
    </row>
    <row r="35" spans="1:4" ht="15" customHeight="1">
      <c r="A35" s="28"/>
      <c r="B35" s="29">
        <v>1</v>
      </c>
      <c r="C35" s="30" t="s">
        <v>33</v>
      </c>
      <c r="D35" s="31"/>
    </row>
    <row r="36" spans="1:4" ht="15" customHeight="1">
      <c r="A36" s="28"/>
      <c r="B36" s="29">
        <v>2</v>
      </c>
      <c r="C36" s="30" t="s">
        <v>34</v>
      </c>
      <c r="D36" s="31"/>
    </row>
    <row r="37" spans="1:4" ht="15" customHeight="1" thickBot="1">
      <c r="A37" s="32"/>
      <c r="B37" s="33">
        <v>3</v>
      </c>
      <c r="C37" s="34" t="s">
        <v>35</v>
      </c>
      <c r="D37" s="35"/>
    </row>
    <row r="38" spans="1:4" ht="15" customHeight="1" thickBot="1">
      <c r="A38" s="41">
        <v>16</v>
      </c>
      <c r="B38" s="42"/>
      <c r="C38" s="43" t="s">
        <v>36</v>
      </c>
      <c r="D38" s="44"/>
    </row>
    <row r="39" spans="1:4" ht="15" customHeight="1" thickBot="1">
      <c r="A39" s="64"/>
      <c r="B39" s="65"/>
      <c r="C39" s="53" t="s">
        <v>37</v>
      </c>
      <c r="D39" s="54">
        <f>D27+D34</f>
        <v>14068</v>
      </c>
    </row>
    <row r="40" spans="1:4" ht="13.5" thickBot="1">
      <c r="A40" s="66"/>
      <c r="B40" s="67"/>
      <c r="C40" s="67"/>
      <c r="D40" s="67"/>
    </row>
    <row r="41" spans="1:4" ht="13.5" thickBot="1">
      <c r="A41" s="68" t="s">
        <v>38</v>
      </c>
      <c r="B41" s="69"/>
      <c r="C41" s="70"/>
      <c r="D41" s="71">
        <v>4</v>
      </c>
    </row>
  </sheetData>
  <mergeCells count="4">
    <mergeCell ref="C7:C8"/>
    <mergeCell ref="D7:D8"/>
    <mergeCell ref="A10:D10"/>
    <mergeCell ref="A26:D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42"/>
  <sheetViews>
    <sheetView workbookViewId="0" topLeftCell="A1">
      <selection activeCell="G1" sqref="G1"/>
    </sheetView>
  </sheetViews>
  <sheetFormatPr defaultColWidth="9.140625" defaultRowHeight="12.75"/>
  <cols>
    <col min="1" max="2" width="7.421875" style="0" customWidth="1"/>
    <col min="3" max="3" width="37.28125" style="0" customWidth="1"/>
    <col min="4" max="4" width="8.28125" style="0" customWidth="1"/>
    <col min="5" max="5" width="8.7109375" style="0" customWidth="1"/>
    <col min="6" max="6" width="8.28125" style="0" customWidth="1"/>
    <col min="7" max="7" width="8.7109375" style="0" customWidth="1"/>
    <col min="8" max="9" width="8.140625" style="0" customWidth="1"/>
  </cols>
  <sheetData>
    <row r="5" spans="1:8" ht="16.5" thickBot="1">
      <c r="A5" s="247"/>
      <c r="B5" s="248"/>
      <c r="C5" s="248"/>
      <c r="D5" s="249"/>
      <c r="G5" s="250" t="s">
        <v>230</v>
      </c>
      <c r="H5" s="84"/>
    </row>
    <row r="6" spans="1:9" ht="15.75">
      <c r="A6" s="252" t="s">
        <v>1</v>
      </c>
      <c r="B6" s="253"/>
      <c r="C6" s="254" t="s">
        <v>231</v>
      </c>
      <c r="D6" s="255"/>
      <c r="E6" s="256"/>
      <c r="F6" s="256"/>
      <c r="G6" s="256"/>
      <c r="H6" s="257"/>
      <c r="I6" s="358" t="s">
        <v>108</v>
      </c>
    </row>
    <row r="7" spans="1:9" ht="16.5" thickBot="1">
      <c r="A7" s="258" t="s">
        <v>4</v>
      </c>
      <c r="B7" s="259"/>
      <c r="C7" s="260" t="s">
        <v>232</v>
      </c>
      <c r="D7" s="261"/>
      <c r="E7" s="262"/>
      <c r="F7" s="262"/>
      <c r="G7" s="262"/>
      <c r="H7" s="263"/>
      <c r="I7" s="359" t="s">
        <v>233</v>
      </c>
    </row>
    <row r="8" spans="1:8" ht="14.25" thickBot="1">
      <c r="A8" s="264"/>
      <c r="B8" s="264"/>
      <c r="C8" s="264"/>
      <c r="D8" s="265"/>
      <c r="H8" s="251" t="s">
        <v>234</v>
      </c>
    </row>
    <row r="9" spans="1:9" ht="51.75" thickBot="1">
      <c r="A9" s="381" t="s">
        <v>8</v>
      </c>
      <c r="B9" s="382" t="s">
        <v>9</v>
      </c>
      <c r="C9" s="839" t="s">
        <v>10</v>
      </c>
      <c r="D9" s="266" t="s">
        <v>235</v>
      </c>
      <c r="E9" s="267" t="s">
        <v>236</v>
      </c>
      <c r="F9" s="267" t="s">
        <v>237</v>
      </c>
      <c r="G9" s="267" t="s">
        <v>238</v>
      </c>
      <c r="H9" s="268" t="s">
        <v>239</v>
      </c>
      <c r="I9" s="267" t="s">
        <v>240</v>
      </c>
    </row>
    <row r="10" spans="1:9" ht="13.5" thickBot="1">
      <c r="A10" s="269" t="s">
        <v>11</v>
      </c>
      <c r="B10" s="270"/>
      <c r="C10" s="840"/>
      <c r="D10" s="825" t="s">
        <v>244</v>
      </c>
      <c r="E10" s="826"/>
      <c r="F10" s="826"/>
      <c r="G10" s="826"/>
      <c r="H10" s="826"/>
      <c r="I10" s="827"/>
    </row>
    <row r="11" spans="1:9" ht="13.5" thickBot="1">
      <c r="A11" s="271">
        <v>1</v>
      </c>
      <c r="B11" s="272">
        <v>2</v>
      </c>
      <c r="C11" s="273">
        <v>3</v>
      </c>
      <c r="D11" s="274">
        <v>4</v>
      </c>
      <c r="E11" s="275">
        <v>5</v>
      </c>
      <c r="F11" s="275">
        <v>6</v>
      </c>
      <c r="G11" s="275">
        <v>7</v>
      </c>
      <c r="H11" s="275">
        <v>8</v>
      </c>
      <c r="I11" s="276">
        <v>9</v>
      </c>
    </row>
    <row r="12" spans="1:9" ht="15.75" thickBot="1">
      <c r="A12" s="828" t="s">
        <v>12</v>
      </c>
      <c r="B12" s="829"/>
      <c r="C12" s="829"/>
      <c r="D12" s="829"/>
      <c r="E12" s="829"/>
      <c r="F12" s="829"/>
      <c r="G12" s="829"/>
      <c r="H12" s="829"/>
      <c r="I12" s="829"/>
    </row>
    <row r="13" spans="1:9" ht="15" customHeight="1" thickBot="1">
      <c r="A13" s="277">
        <v>1</v>
      </c>
      <c r="B13" s="278"/>
      <c r="C13" s="279" t="s">
        <v>13</v>
      </c>
      <c r="D13" s="360">
        <v>690</v>
      </c>
      <c r="E13" s="280">
        <v>5980</v>
      </c>
      <c r="F13" s="280"/>
      <c r="G13" s="280"/>
      <c r="H13" s="280"/>
      <c r="I13" s="281">
        <f>SUM(D13:H13)</f>
        <v>6670</v>
      </c>
    </row>
    <row r="14" spans="1:9" ht="15" customHeight="1" thickBot="1">
      <c r="A14" s="282"/>
      <c r="B14" s="283">
        <v>1</v>
      </c>
      <c r="C14" s="284" t="s">
        <v>241</v>
      </c>
      <c r="D14" s="361">
        <v>690</v>
      </c>
      <c r="E14" s="285">
        <v>4830</v>
      </c>
      <c r="F14" s="285"/>
      <c r="G14" s="285"/>
      <c r="H14" s="285"/>
      <c r="I14" s="286">
        <f aca="true" t="shared" si="0" ref="I14:I26">SUM(D14:H14)</f>
        <v>5520</v>
      </c>
    </row>
    <row r="15" spans="1:9" ht="15" customHeight="1" thickBot="1">
      <c r="A15" s="287">
        <v>3</v>
      </c>
      <c r="B15" s="274">
        <v>1</v>
      </c>
      <c r="C15" s="288" t="s">
        <v>16</v>
      </c>
      <c r="D15" s="362"/>
      <c r="E15" s="315"/>
      <c r="F15" s="315"/>
      <c r="G15" s="315"/>
      <c r="H15" s="315"/>
      <c r="I15" s="286">
        <f t="shared" si="0"/>
        <v>0</v>
      </c>
    </row>
    <row r="16" spans="1:9" ht="15" customHeight="1" thickBot="1">
      <c r="A16" s="287"/>
      <c r="B16" s="377">
        <v>2</v>
      </c>
      <c r="C16" s="383" t="s">
        <v>39</v>
      </c>
      <c r="D16" s="378"/>
      <c r="E16" s="379"/>
      <c r="F16" s="379"/>
      <c r="G16" s="379"/>
      <c r="H16" s="379"/>
      <c r="I16" s="380"/>
    </row>
    <row r="17" spans="1:9" ht="15" customHeight="1" thickBot="1">
      <c r="A17" s="289">
        <v>5</v>
      </c>
      <c r="B17" s="290"/>
      <c r="C17" s="291" t="s">
        <v>17</v>
      </c>
      <c r="D17" s="363">
        <v>0</v>
      </c>
      <c r="E17" s="364">
        <f>SUM(E18:E20)</f>
        <v>0</v>
      </c>
      <c r="F17" s="364">
        <f>SUM(F18:F20)</f>
        <v>0</v>
      </c>
      <c r="G17" s="364">
        <f>SUM(G18:G20)</f>
        <v>2877</v>
      </c>
      <c r="H17" s="364">
        <f>SUM(H18:H20)</f>
        <v>14500</v>
      </c>
      <c r="I17" s="292">
        <f t="shared" si="0"/>
        <v>17377</v>
      </c>
    </row>
    <row r="18" spans="1:9" ht="15" customHeight="1">
      <c r="A18" s="293"/>
      <c r="B18" s="294">
        <v>1</v>
      </c>
      <c r="C18" s="295" t="s">
        <v>75</v>
      </c>
      <c r="D18" s="365"/>
      <c r="E18" s="366"/>
      <c r="F18" s="366"/>
      <c r="G18" s="366"/>
      <c r="H18" s="296">
        <v>14500</v>
      </c>
      <c r="I18" s="297">
        <f t="shared" si="0"/>
        <v>14500</v>
      </c>
    </row>
    <row r="19" spans="1:9" ht="15" customHeight="1">
      <c r="A19" s="298"/>
      <c r="B19" s="298">
        <v>2</v>
      </c>
      <c r="C19" s="299" t="s">
        <v>242</v>
      </c>
      <c r="D19" s="361"/>
      <c r="E19" s="300"/>
      <c r="F19" s="285"/>
      <c r="G19" s="285">
        <v>2877</v>
      </c>
      <c r="H19" s="301"/>
      <c r="I19" s="302">
        <f t="shared" si="0"/>
        <v>2877</v>
      </c>
    </row>
    <row r="20" spans="1:9" ht="15" customHeight="1" thickBot="1">
      <c r="A20" s="303"/>
      <c r="B20" s="304">
        <v>3</v>
      </c>
      <c r="C20" s="305" t="s">
        <v>41</v>
      </c>
      <c r="D20" s="367"/>
      <c r="E20" s="368"/>
      <c r="F20" s="368"/>
      <c r="G20" s="368"/>
      <c r="H20" s="369"/>
      <c r="I20" s="370">
        <f t="shared" si="0"/>
        <v>0</v>
      </c>
    </row>
    <row r="21" spans="1:9" ht="15" customHeight="1" thickBot="1">
      <c r="A21" s="289">
        <v>9</v>
      </c>
      <c r="B21" s="306"/>
      <c r="C21" s="307" t="s">
        <v>19</v>
      </c>
      <c r="D21" s="371">
        <v>0</v>
      </c>
      <c r="E21" s="372"/>
      <c r="F21" s="372"/>
      <c r="G21" s="372"/>
      <c r="H21" s="372"/>
      <c r="I21" s="373">
        <f t="shared" si="0"/>
        <v>0</v>
      </c>
    </row>
    <row r="22" spans="1:9" ht="15" customHeight="1" thickBot="1">
      <c r="A22" s="308"/>
      <c r="B22" s="309">
        <v>1</v>
      </c>
      <c r="C22" s="310" t="s">
        <v>20</v>
      </c>
      <c r="D22" s="374"/>
      <c r="E22" s="375"/>
      <c r="F22" s="375"/>
      <c r="G22" s="375"/>
      <c r="H22" s="375"/>
      <c r="I22" s="286">
        <f t="shared" si="0"/>
        <v>0</v>
      </c>
    </row>
    <row r="23" spans="1:9" ht="23.25" customHeight="1" thickBot="1">
      <c r="A23" s="312"/>
      <c r="B23" s="274">
        <v>2</v>
      </c>
      <c r="C23" s="313" t="s">
        <v>21</v>
      </c>
      <c r="D23" s="362"/>
      <c r="E23" s="315"/>
      <c r="F23" s="315"/>
      <c r="G23" s="315"/>
      <c r="H23" s="315"/>
      <c r="I23" s="286">
        <f t="shared" si="0"/>
        <v>0</v>
      </c>
    </row>
    <row r="24" spans="1:9" ht="15" customHeight="1" thickBot="1">
      <c r="A24" s="287">
        <v>10</v>
      </c>
      <c r="B24" s="314">
        <v>1</v>
      </c>
      <c r="C24" s="288" t="s">
        <v>22</v>
      </c>
      <c r="D24" s="362">
        <v>22537</v>
      </c>
      <c r="E24" s="315">
        <v>16146</v>
      </c>
      <c r="F24" s="315">
        <v>7471</v>
      </c>
      <c r="G24" s="315">
        <v>5622</v>
      </c>
      <c r="H24" s="315"/>
      <c r="I24" s="286">
        <f t="shared" si="0"/>
        <v>51776</v>
      </c>
    </row>
    <row r="25" spans="1:9" ht="15" customHeight="1" thickBot="1">
      <c r="A25" s="316"/>
      <c r="B25" s="317"/>
      <c r="C25" s="318" t="s">
        <v>23</v>
      </c>
      <c r="D25" s="376">
        <f>SUM(D13+D24)</f>
        <v>23227</v>
      </c>
      <c r="E25" s="376">
        <f>SUM(E13+E17+E21+E24)</f>
        <v>22126</v>
      </c>
      <c r="F25" s="376">
        <f>SUM(F13+F17+F21+F24)</f>
        <v>7471</v>
      </c>
      <c r="G25" s="376">
        <f>SUM(G13+G17+G21+G24)</f>
        <v>8499</v>
      </c>
      <c r="H25" s="376">
        <f>SUM(H13+H17+H21+H24)</f>
        <v>14500</v>
      </c>
      <c r="I25" s="376">
        <f>SUM(I13+I17+I21+I24)</f>
        <v>75823</v>
      </c>
    </row>
    <row r="26" spans="1:9" ht="15" customHeight="1" thickBot="1">
      <c r="A26" s="319"/>
      <c r="B26" s="320"/>
      <c r="C26" s="321"/>
      <c r="D26" s="322"/>
      <c r="E26" s="323"/>
      <c r="F26" s="323"/>
      <c r="G26" s="323"/>
      <c r="H26" s="323"/>
      <c r="I26" s="311">
        <f t="shared" si="0"/>
        <v>0</v>
      </c>
    </row>
    <row r="27" spans="1:9" ht="15" customHeight="1" thickBot="1">
      <c r="A27" s="828" t="s">
        <v>24</v>
      </c>
      <c r="B27" s="829"/>
      <c r="C27" s="829"/>
      <c r="D27" s="829"/>
      <c r="E27" s="829"/>
      <c r="F27" s="829"/>
      <c r="G27" s="829"/>
      <c r="H27" s="829"/>
      <c r="I27" s="830"/>
    </row>
    <row r="28" spans="1:9" ht="15" customHeight="1" thickBot="1">
      <c r="A28" s="289">
        <v>11</v>
      </c>
      <c r="B28" s="324"/>
      <c r="C28" s="325" t="s">
        <v>25</v>
      </c>
      <c r="D28" s="326">
        <f>SUM(D29:D34)</f>
        <v>23227</v>
      </c>
      <c r="E28" s="326">
        <f>SUM(E29:E34)</f>
        <v>22126</v>
      </c>
      <c r="F28" s="326">
        <f>SUM(F29:F34)</f>
        <v>7471</v>
      </c>
      <c r="G28" s="326">
        <f>SUM(G29:G34)</f>
        <v>8499</v>
      </c>
      <c r="H28" s="326">
        <f>SUM(H29:H34)</f>
        <v>14500</v>
      </c>
      <c r="I28" s="281">
        <f>SUM(D28:H28)</f>
        <v>75823</v>
      </c>
    </row>
    <row r="29" spans="1:9" ht="15" customHeight="1">
      <c r="A29" s="282"/>
      <c r="B29" s="283">
        <v>1</v>
      </c>
      <c r="C29" s="284" t="s">
        <v>26</v>
      </c>
      <c r="D29" s="327">
        <v>14843</v>
      </c>
      <c r="E29" s="285">
        <v>9931</v>
      </c>
      <c r="F29" s="285">
        <v>5198</v>
      </c>
      <c r="G29" s="285">
        <v>6016</v>
      </c>
      <c r="H29" s="285">
        <v>9639</v>
      </c>
      <c r="I29" s="328">
        <f>SUM(D29:H29)</f>
        <v>45627</v>
      </c>
    </row>
    <row r="30" spans="1:9" ht="15" customHeight="1">
      <c r="A30" s="329"/>
      <c r="B30" s="330">
        <v>2</v>
      </c>
      <c r="C30" s="331" t="s">
        <v>27</v>
      </c>
      <c r="D30" s="332">
        <v>4784</v>
      </c>
      <c r="E30" s="333">
        <v>3195</v>
      </c>
      <c r="F30" s="333">
        <v>1673</v>
      </c>
      <c r="G30" s="333">
        <v>1869</v>
      </c>
      <c r="H30" s="333">
        <v>3117</v>
      </c>
      <c r="I30" s="328">
        <f>SUM(D30:H30)</f>
        <v>14638</v>
      </c>
    </row>
    <row r="31" spans="1:9" ht="15" customHeight="1">
      <c r="A31" s="334"/>
      <c r="B31" s="335">
        <v>3</v>
      </c>
      <c r="C31" s="336" t="s">
        <v>243</v>
      </c>
      <c r="D31" s="337">
        <v>3600</v>
      </c>
      <c r="E31" s="333">
        <v>9000</v>
      </c>
      <c r="F31" s="333">
        <v>600</v>
      </c>
      <c r="G31" s="333">
        <v>614</v>
      </c>
      <c r="H31" s="333">
        <v>1744</v>
      </c>
      <c r="I31" s="328">
        <f>SUM(D31:H31)</f>
        <v>15558</v>
      </c>
    </row>
    <row r="32" spans="1:9" ht="15" customHeight="1">
      <c r="A32" s="282"/>
      <c r="B32" s="283">
        <v>4</v>
      </c>
      <c r="C32" s="331" t="s">
        <v>29</v>
      </c>
      <c r="D32" s="327"/>
      <c r="E32" s="338"/>
      <c r="F32" s="338"/>
      <c r="G32" s="338"/>
      <c r="H32" s="338"/>
      <c r="I32" s="338"/>
    </row>
    <row r="33" spans="1:9" ht="15" customHeight="1">
      <c r="A33" s="282"/>
      <c r="B33" s="283">
        <v>5</v>
      </c>
      <c r="C33" s="284" t="s">
        <v>30</v>
      </c>
      <c r="D33" s="327"/>
      <c r="E33" s="338"/>
      <c r="F33" s="338"/>
      <c r="G33" s="338"/>
      <c r="H33" s="338"/>
      <c r="I33" s="338"/>
    </row>
    <row r="34" spans="1:9" ht="15" customHeight="1" thickBot="1">
      <c r="A34" s="334"/>
      <c r="B34" s="335">
        <v>6</v>
      </c>
      <c r="C34" s="336" t="s">
        <v>31</v>
      </c>
      <c r="D34" s="339"/>
      <c r="E34" s="340"/>
      <c r="F34" s="340"/>
      <c r="G34" s="340"/>
      <c r="H34" s="340"/>
      <c r="I34" s="340"/>
    </row>
    <row r="35" spans="1:9" ht="15" customHeight="1" thickBot="1">
      <c r="A35" s="289">
        <v>12</v>
      </c>
      <c r="B35" s="324"/>
      <c r="C35" s="325" t="s">
        <v>32</v>
      </c>
      <c r="D35" s="326">
        <f>SUM(D36:D38)</f>
        <v>0</v>
      </c>
      <c r="E35" s="326">
        <f>SUM(E36:E38)</f>
        <v>0</v>
      </c>
      <c r="F35" s="326">
        <f>SUM(F36:F38)</f>
        <v>0</v>
      </c>
      <c r="G35" s="326">
        <f>SUM(G36:G38)</f>
        <v>0</v>
      </c>
      <c r="H35" s="326">
        <f>SUM(H36:H38)</f>
        <v>0</v>
      </c>
      <c r="I35" s="326">
        <f>SUM(D35:H35)</f>
        <v>0</v>
      </c>
    </row>
    <row r="36" spans="1:9" ht="15" customHeight="1">
      <c r="A36" s="282"/>
      <c r="B36" s="283">
        <v>1</v>
      </c>
      <c r="C36" s="284" t="s">
        <v>33</v>
      </c>
      <c r="D36" s="327"/>
      <c r="E36" s="285"/>
      <c r="F36" s="341"/>
      <c r="G36" s="341"/>
      <c r="H36" s="341"/>
      <c r="I36" s="341"/>
    </row>
    <row r="37" spans="1:9" ht="15" customHeight="1">
      <c r="A37" s="329"/>
      <c r="B37" s="330">
        <v>2</v>
      </c>
      <c r="C37" s="331" t="s">
        <v>34</v>
      </c>
      <c r="D37" s="332"/>
      <c r="E37" s="338"/>
      <c r="F37" s="338"/>
      <c r="G37" s="338"/>
      <c r="H37" s="338"/>
      <c r="I37" s="338"/>
    </row>
    <row r="38" spans="1:9" ht="15" customHeight="1">
      <c r="A38" s="330"/>
      <c r="B38" s="330">
        <v>3</v>
      </c>
      <c r="C38" s="331" t="s">
        <v>35</v>
      </c>
      <c r="D38" s="337"/>
      <c r="E38" s="338"/>
      <c r="F38" s="338"/>
      <c r="G38" s="338"/>
      <c r="H38" s="338"/>
      <c r="I38" s="338"/>
    </row>
    <row r="39" spans="1:9" ht="15" customHeight="1" thickBot="1">
      <c r="A39" s="342">
        <v>16</v>
      </c>
      <c r="B39" s="343"/>
      <c r="C39" s="344" t="s">
        <v>36</v>
      </c>
      <c r="D39" s="345"/>
      <c r="E39" s="346"/>
      <c r="F39" s="346"/>
      <c r="G39" s="346"/>
      <c r="H39" s="346"/>
      <c r="I39" s="347"/>
    </row>
    <row r="40" spans="1:9" ht="15" customHeight="1" thickBot="1">
      <c r="A40" s="316"/>
      <c r="B40" s="317"/>
      <c r="C40" s="348" t="s">
        <v>37</v>
      </c>
      <c r="D40" s="326">
        <f>SUM(D28+D35)</f>
        <v>23227</v>
      </c>
      <c r="E40" s="326">
        <f>SUM(E28+E35)</f>
        <v>22126</v>
      </c>
      <c r="F40" s="326">
        <f>SUM(F28+F35)</f>
        <v>7471</v>
      </c>
      <c r="G40" s="326">
        <f>SUM(G28+G35)</f>
        <v>8499</v>
      </c>
      <c r="H40" s="326">
        <f>SUM(H28+H35)</f>
        <v>14500</v>
      </c>
      <c r="I40" s="281">
        <f>SUM(D40:H40)</f>
        <v>75823</v>
      </c>
    </row>
    <row r="41" spans="1:9" ht="13.5" thickBot="1">
      <c r="A41" s="349"/>
      <c r="B41" s="350"/>
      <c r="C41" s="350"/>
      <c r="D41" s="351"/>
      <c r="E41" s="352"/>
      <c r="F41" s="352"/>
      <c r="G41" s="352"/>
      <c r="H41" s="352"/>
      <c r="I41" s="352"/>
    </row>
    <row r="42" spans="1:9" ht="13.5" thickBot="1">
      <c r="A42" s="353" t="s">
        <v>38</v>
      </c>
      <c r="B42" s="354"/>
      <c r="C42" s="355"/>
      <c r="D42" s="356">
        <v>12</v>
      </c>
      <c r="E42" s="315">
        <v>8</v>
      </c>
      <c r="F42" s="315">
        <v>2</v>
      </c>
      <c r="G42" s="315">
        <v>3</v>
      </c>
      <c r="H42" s="315">
        <v>4</v>
      </c>
      <c r="I42" s="357">
        <f>SUM(D42:H42)</f>
        <v>29</v>
      </c>
    </row>
  </sheetData>
  <mergeCells count="4">
    <mergeCell ref="C9:C10"/>
    <mergeCell ref="D10:I10"/>
    <mergeCell ref="A12:I12"/>
    <mergeCell ref="A27:I2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D1" sqref="D1"/>
    </sheetView>
  </sheetViews>
  <sheetFormatPr defaultColWidth="9.140625" defaultRowHeight="12.75"/>
  <cols>
    <col min="1" max="1" width="11.28125" style="0" customWidth="1"/>
    <col min="2" max="2" width="8.8515625" style="0" customWidth="1"/>
    <col min="3" max="3" width="44.8515625" style="0" customWidth="1"/>
    <col min="4" max="4" width="16.28125" style="0" customWidth="1"/>
  </cols>
  <sheetData>
    <row r="1" spans="1:4" ht="16.5" thickBot="1">
      <c r="A1" s="1"/>
      <c r="B1" s="2"/>
      <c r="C1" s="2"/>
      <c r="D1" s="3" t="s">
        <v>0</v>
      </c>
    </row>
    <row r="2" spans="1:4" ht="64.5" customHeight="1">
      <c r="A2" s="4" t="s">
        <v>1</v>
      </c>
      <c r="B2" s="5"/>
      <c r="C2" s="6" t="s">
        <v>2</v>
      </c>
      <c r="D2" s="72" t="s">
        <v>3</v>
      </c>
    </row>
    <row r="3" spans="1:4" ht="15" customHeight="1" thickBot="1">
      <c r="A3" s="7" t="s">
        <v>4</v>
      </c>
      <c r="B3" s="8"/>
      <c r="C3" s="9" t="s">
        <v>5</v>
      </c>
      <c r="D3" s="10" t="s">
        <v>6</v>
      </c>
    </row>
    <row r="4" spans="1:4" ht="15" customHeight="1" thickBot="1">
      <c r="A4" s="11"/>
      <c r="B4" s="11"/>
      <c r="C4" s="11"/>
      <c r="D4" s="12" t="s">
        <v>7</v>
      </c>
    </row>
    <row r="5" spans="1:4" ht="40.5" customHeight="1">
      <c r="A5" s="13" t="s">
        <v>8</v>
      </c>
      <c r="B5" s="14" t="s">
        <v>9</v>
      </c>
      <c r="C5" s="841" t="s">
        <v>10</v>
      </c>
      <c r="D5" s="843" t="s">
        <v>223</v>
      </c>
    </row>
    <row r="6" spans="1:4" ht="15" customHeight="1" thickBot="1">
      <c r="A6" s="15" t="s">
        <v>11</v>
      </c>
      <c r="B6" s="16"/>
      <c r="C6" s="842"/>
      <c r="D6" s="835"/>
    </row>
    <row r="7" spans="1:4" ht="15" customHeight="1" thickBot="1">
      <c r="A7" s="17">
        <v>1</v>
      </c>
      <c r="B7" s="18">
        <v>2</v>
      </c>
      <c r="C7" s="18">
        <v>3</v>
      </c>
      <c r="D7" s="19">
        <v>4</v>
      </c>
    </row>
    <row r="8" spans="1:4" ht="15" customHeight="1" thickBot="1">
      <c r="A8" s="20"/>
      <c r="B8" s="21"/>
      <c r="C8" s="22" t="s">
        <v>12</v>
      </c>
      <c r="D8" s="23"/>
    </row>
    <row r="9" spans="1:4" ht="15" customHeight="1" thickBot="1">
      <c r="A9" s="24">
        <v>1</v>
      </c>
      <c r="B9" s="25"/>
      <c r="C9" s="26" t="s">
        <v>13</v>
      </c>
      <c r="D9" s="27">
        <v>27907</v>
      </c>
    </row>
    <row r="10" spans="1:4" ht="15" customHeight="1">
      <c r="A10" s="28"/>
      <c r="B10" s="29">
        <v>1</v>
      </c>
      <c r="C10" s="30" t="s">
        <v>14</v>
      </c>
      <c r="D10" s="31">
        <v>26318</v>
      </c>
    </row>
    <row r="11" spans="1:4" ht="15" customHeight="1" thickBot="1">
      <c r="A11" s="32"/>
      <c r="B11" s="33">
        <v>2</v>
      </c>
      <c r="C11" s="34" t="s">
        <v>15</v>
      </c>
      <c r="D11" s="35"/>
    </row>
    <row r="12" spans="1:4" ht="15" customHeight="1" thickBot="1">
      <c r="A12" s="36">
        <v>3</v>
      </c>
      <c r="B12" s="37">
        <v>1</v>
      </c>
      <c r="C12" s="38" t="s">
        <v>16</v>
      </c>
      <c r="D12" s="39"/>
    </row>
    <row r="13" spans="1:4" ht="15" customHeight="1" thickBot="1">
      <c r="A13" s="36"/>
      <c r="B13" s="37">
        <v>2</v>
      </c>
      <c r="C13" s="38" t="s">
        <v>39</v>
      </c>
      <c r="D13" s="39"/>
    </row>
    <row r="14" spans="1:4" ht="15" customHeight="1" thickBot="1">
      <c r="A14" s="24">
        <v>5</v>
      </c>
      <c r="B14" s="25"/>
      <c r="C14" s="26" t="s">
        <v>17</v>
      </c>
      <c r="D14" s="40">
        <f>SUM(D15:D16)</f>
        <v>0</v>
      </c>
    </row>
    <row r="15" spans="1:4" ht="15" customHeight="1">
      <c r="A15" s="28"/>
      <c r="B15" s="29">
        <v>1</v>
      </c>
      <c r="C15" s="30" t="s">
        <v>40</v>
      </c>
      <c r="D15" s="31"/>
    </row>
    <row r="16" spans="1:4" ht="15" customHeight="1" thickBot="1">
      <c r="A16" s="32"/>
      <c r="B16" s="33">
        <v>2</v>
      </c>
      <c r="C16" s="34" t="s">
        <v>41</v>
      </c>
      <c r="D16" s="35"/>
    </row>
    <row r="17" spans="1:4" ht="15" customHeight="1" thickBot="1">
      <c r="A17" s="41">
        <v>6</v>
      </c>
      <c r="B17" s="42"/>
      <c r="C17" s="43" t="s">
        <v>42</v>
      </c>
      <c r="D17" s="44"/>
    </row>
    <row r="18" spans="1:4" ht="15" customHeight="1" thickBot="1">
      <c r="A18" s="24">
        <v>9</v>
      </c>
      <c r="B18" s="45"/>
      <c r="C18" s="26" t="s">
        <v>19</v>
      </c>
      <c r="D18" s="27">
        <f>D19+D20</f>
        <v>0</v>
      </c>
    </row>
    <row r="19" spans="1:4" ht="15" customHeight="1" thickBot="1">
      <c r="A19" s="46"/>
      <c r="B19" s="47">
        <v>1</v>
      </c>
      <c r="C19" s="48" t="s">
        <v>20</v>
      </c>
      <c r="D19" s="49"/>
    </row>
    <row r="20" spans="1:4" ht="15" customHeight="1" thickBot="1">
      <c r="A20" s="46"/>
      <c r="B20" s="47">
        <v>2</v>
      </c>
      <c r="C20" s="48" t="s">
        <v>21</v>
      </c>
      <c r="D20" s="49"/>
    </row>
    <row r="21" spans="1:4" ht="15" customHeight="1" thickBot="1">
      <c r="A21" s="36">
        <v>10</v>
      </c>
      <c r="B21" s="50">
        <v>1</v>
      </c>
      <c r="C21" s="38" t="s">
        <v>22</v>
      </c>
      <c r="D21" s="39">
        <v>544646</v>
      </c>
    </row>
    <row r="22" spans="1:4" ht="15" customHeight="1" thickBot="1">
      <c r="A22" s="51"/>
      <c r="B22" s="52"/>
      <c r="C22" s="53" t="s">
        <v>23</v>
      </c>
      <c r="D22" s="54">
        <f>D9+D12+D14+D18+D21</f>
        <v>572553</v>
      </c>
    </row>
    <row r="23" spans="1:4" ht="15" customHeight="1" thickBot="1">
      <c r="A23" s="55"/>
      <c r="B23" s="56"/>
      <c r="C23" s="57"/>
      <c r="D23" s="58"/>
    </row>
    <row r="24" spans="1:4" ht="15" customHeight="1" thickBot="1">
      <c r="A24" s="20"/>
      <c r="B24" s="21"/>
      <c r="C24" s="22" t="s">
        <v>24</v>
      </c>
      <c r="D24" s="23"/>
    </row>
    <row r="25" spans="1:4" ht="15" customHeight="1" thickBot="1">
      <c r="A25" s="24">
        <v>11</v>
      </c>
      <c r="B25" s="25"/>
      <c r="C25" s="26" t="s">
        <v>25</v>
      </c>
      <c r="D25" s="40">
        <f>SUM(D26:D31)</f>
        <v>572553</v>
      </c>
    </row>
    <row r="26" spans="1:4" ht="15" customHeight="1">
      <c r="A26" s="28"/>
      <c r="B26" s="29">
        <v>1</v>
      </c>
      <c r="C26" s="59" t="s">
        <v>26</v>
      </c>
      <c r="D26" s="31">
        <v>348543</v>
      </c>
    </row>
    <row r="27" spans="1:4" ht="15" customHeight="1">
      <c r="A27" s="28"/>
      <c r="B27" s="29">
        <v>2</v>
      </c>
      <c r="C27" s="30" t="s">
        <v>27</v>
      </c>
      <c r="D27" s="31">
        <v>113434</v>
      </c>
    </row>
    <row r="28" spans="1:4" ht="15" customHeight="1">
      <c r="A28" s="29"/>
      <c r="B28" s="29">
        <v>3</v>
      </c>
      <c r="C28" s="30" t="s">
        <v>28</v>
      </c>
      <c r="D28" s="31">
        <v>104330</v>
      </c>
    </row>
    <row r="29" spans="1:4" ht="15" customHeight="1">
      <c r="A29" s="29"/>
      <c r="B29" s="29">
        <v>4</v>
      </c>
      <c r="C29" s="30" t="s">
        <v>29</v>
      </c>
      <c r="D29" s="31"/>
    </row>
    <row r="30" spans="1:4" ht="15" customHeight="1">
      <c r="A30" s="60"/>
      <c r="B30" s="61">
        <v>5</v>
      </c>
      <c r="C30" s="62" t="s">
        <v>30</v>
      </c>
      <c r="D30" s="63"/>
    </row>
    <row r="31" spans="1:4" ht="15" customHeight="1" thickBot="1">
      <c r="A31" s="28"/>
      <c r="B31" s="29">
        <v>6</v>
      </c>
      <c r="C31" s="30" t="s">
        <v>31</v>
      </c>
      <c r="D31" s="31">
        <v>6246</v>
      </c>
    </row>
    <row r="32" spans="1:4" ht="15" customHeight="1" thickBot="1">
      <c r="A32" s="24">
        <v>12</v>
      </c>
      <c r="B32" s="25"/>
      <c r="C32" s="26" t="s">
        <v>32</v>
      </c>
      <c r="D32" s="40">
        <f>SUM(D33:D35)</f>
        <v>0</v>
      </c>
    </row>
    <row r="33" spans="1:4" ht="15" customHeight="1">
      <c r="A33" s="28"/>
      <c r="B33" s="29">
        <v>1</v>
      </c>
      <c r="C33" s="30" t="s">
        <v>33</v>
      </c>
      <c r="D33" s="31"/>
    </row>
    <row r="34" spans="1:4" ht="15" customHeight="1">
      <c r="A34" s="28"/>
      <c r="B34" s="29">
        <v>2</v>
      </c>
      <c r="C34" s="30" t="s">
        <v>34</v>
      </c>
      <c r="D34" s="31"/>
    </row>
    <row r="35" spans="1:4" ht="15" customHeight="1" thickBot="1">
      <c r="A35" s="32"/>
      <c r="B35" s="33">
        <v>3</v>
      </c>
      <c r="C35" s="34" t="s">
        <v>35</v>
      </c>
      <c r="D35" s="35"/>
    </row>
    <row r="36" spans="1:4" ht="15" customHeight="1" thickBot="1">
      <c r="A36" s="41">
        <v>16</v>
      </c>
      <c r="B36" s="42"/>
      <c r="C36" s="43" t="s">
        <v>36</v>
      </c>
      <c r="D36" s="44"/>
    </row>
    <row r="37" spans="1:4" ht="15" customHeight="1" thickBot="1">
      <c r="A37" s="64"/>
      <c r="B37" s="65"/>
      <c r="C37" s="53" t="s">
        <v>37</v>
      </c>
      <c r="D37" s="54">
        <f>D25+D32</f>
        <v>572553</v>
      </c>
    </row>
    <row r="38" spans="1:4" ht="13.5" thickBot="1">
      <c r="A38" s="66"/>
      <c r="B38" s="67"/>
      <c r="C38" s="67"/>
      <c r="D38" s="67"/>
    </row>
    <row r="39" spans="1:4" ht="13.5" thickBot="1">
      <c r="A39" s="68" t="s">
        <v>38</v>
      </c>
      <c r="B39" s="69"/>
      <c r="C39" s="70"/>
      <c r="D39" s="71">
        <v>168</v>
      </c>
    </row>
  </sheetData>
  <mergeCells count="2">
    <mergeCell ref="C5:C6"/>
    <mergeCell ref="D5:D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D7" sqref="D7"/>
    </sheetView>
  </sheetViews>
  <sheetFormatPr defaultColWidth="9.140625" defaultRowHeight="12.75"/>
  <cols>
    <col min="1" max="1" width="10.28125" style="0" customWidth="1"/>
    <col min="3" max="3" width="39.8515625" style="0" customWidth="1"/>
    <col min="4" max="4" width="18.28125" style="0" customWidth="1"/>
  </cols>
  <sheetData>
    <row r="1" spans="1:4" ht="16.5" thickBot="1">
      <c r="A1" s="1"/>
      <c r="B1" s="2"/>
      <c r="C1" s="2"/>
      <c r="D1" s="3" t="s">
        <v>43</v>
      </c>
    </row>
    <row r="2" spans="1:4" ht="15.75">
      <c r="A2" s="4" t="s">
        <v>1</v>
      </c>
      <c r="B2" s="5"/>
      <c r="C2" s="73" t="s">
        <v>44</v>
      </c>
      <c r="D2" s="75" t="s">
        <v>45</v>
      </c>
    </row>
    <row r="3" spans="1:4" ht="15" thickBot="1">
      <c r="A3" s="7" t="s">
        <v>4</v>
      </c>
      <c r="B3" s="8"/>
      <c r="C3" s="74" t="s">
        <v>46</v>
      </c>
      <c r="D3" s="10" t="s">
        <v>6</v>
      </c>
    </row>
    <row r="4" spans="1:4" ht="14.25" thickBot="1">
      <c r="A4" s="11"/>
      <c r="B4" s="11"/>
      <c r="C4" s="11"/>
      <c r="D4" s="12" t="s">
        <v>7</v>
      </c>
    </row>
    <row r="5" spans="1:4" ht="38.25">
      <c r="A5" s="13" t="s">
        <v>8</v>
      </c>
      <c r="B5" s="14" t="s">
        <v>9</v>
      </c>
      <c r="C5" s="841" t="s">
        <v>10</v>
      </c>
      <c r="D5" s="843" t="s">
        <v>223</v>
      </c>
    </row>
    <row r="6" spans="1:4" ht="13.5" thickBot="1">
      <c r="A6" s="15" t="s">
        <v>11</v>
      </c>
      <c r="B6" s="16"/>
      <c r="C6" s="842"/>
      <c r="D6" s="835"/>
    </row>
    <row r="7" spans="1:4" ht="13.5" thickBot="1">
      <c r="A7" s="17">
        <v>1</v>
      </c>
      <c r="B7" s="18">
        <v>2</v>
      </c>
      <c r="C7" s="18">
        <v>3</v>
      </c>
      <c r="D7" s="19">
        <v>4</v>
      </c>
    </row>
    <row r="8" spans="1:4" ht="15" customHeight="1" thickBot="1">
      <c r="A8" s="20"/>
      <c r="B8" s="21"/>
      <c r="C8" s="22" t="s">
        <v>12</v>
      </c>
      <c r="D8" s="23"/>
    </row>
    <row r="9" spans="1:4" ht="15" customHeight="1" thickBot="1">
      <c r="A9" s="24">
        <v>1</v>
      </c>
      <c r="B9" s="25"/>
      <c r="C9" s="26" t="s">
        <v>13</v>
      </c>
      <c r="D9" s="27">
        <v>7057</v>
      </c>
    </row>
    <row r="10" spans="1:4" ht="15" customHeight="1">
      <c r="A10" s="28"/>
      <c r="B10" s="29">
        <v>1</v>
      </c>
      <c r="C10" s="30" t="s">
        <v>14</v>
      </c>
      <c r="D10" s="31">
        <v>6977</v>
      </c>
    </row>
    <row r="11" spans="1:4" ht="15" customHeight="1" thickBot="1">
      <c r="A11" s="32"/>
      <c r="B11" s="33">
        <v>2</v>
      </c>
      <c r="C11" s="34" t="s">
        <v>15</v>
      </c>
      <c r="D11" s="35"/>
    </row>
    <row r="12" spans="1:4" ht="15" customHeight="1" thickBot="1">
      <c r="A12" s="36">
        <v>3</v>
      </c>
      <c r="B12" s="37">
        <v>1</v>
      </c>
      <c r="C12" s="38" t="s">
        <v>16</v>
      </c>
      <c r="D12" s="39"/>
    </row>
    <row r="13" spans="1:4" ht="15" customHeight="1" thickBot="1">
      <c r="A13" s="36"/>
      <c r="B13" s="37">
        <v>2</v>
      </c>
      <c r="C13" s="38" t="s">
        <v>39</v>
      </c>
      <c r="D13" s="39"/>
    </row>
    <row r="14" spans="1:4" ht="15" customHeight="1" thickBot="1">
      <c r="A14" s="24">
        <v>5</v>
      </c>
      <c r="B14" s="25"/>
      <c r="C14" s="26" t="s">
        <v>17</v>
      </c>
      <c r="D14" s="40">
        <f>SUM(D15:D16)</f>
        <v>0</v>
      </c>
    </row>
    <row r="15" spans="1:4" ht="15" customHeight="1">
      <c r="A15" s="28"/>
      <c r="B15" s="29">
        <v>1</v>
      </c>
      <c r="C15" s="30" t="s">
        <v>40</v>
      </c>
      <c r="D15" s="31"/>
    </row>
    <row r="16" spans="1:4" ht="15" customHeight="1" thickBot="1">
      <c r="A16" s="32"/>
      <c r="B16" s="33">
        <v>2</v>
      </c>
      <c r="C16" s="34" t="s">
        <v>41</v>
      </c>
      <c r="D16" s="35"/>
    </row>
    <row r="17" spans="1:4" ht="15" customHeight="1" thickBot="1">
      <c r="A17" s="41">
        <v>6</v>
      </c>
      <c r="B17" s="42"/>
      <c r="C17" s="43" t="s">
        <v>18</v>
      </c>
      <c r="D17" s="44"/>
    </row>
    <row r="18" spans="1:4" ht="15" customHeight="1" thickBot="1">
      <c r="A18" s="24">
        <v>9</v>
      </c>
      <c r="B18" s="45"/>
      <c r="C18" s="26" t="s">
        <v>19</v>
      </c>
      <c r="D18" s="27">
        <f>D19+D20</f>
        <v>0</v>
      </c>
    </row>
    <row r="19" spans="1:4" ht="15" customHeight="1" thickBot="1">
      <c r="A19" s="46"/>
      <c r="B19" s="47">
        <v>1</v>
      </c>
      <c r="C19" s="48" t="s">
        <v>20</v>
      </c>
      <c r="D19" s="49"/>
    </row>
    <row r="20" spans="1:4" ht="15" customHeight="1" thickBot="1">
      <c r="A20" s="46"/>
      <c r="B20" s="47">
        <v>2</v>
      </c>
      <c r="C20" s="48" t="s">
        <v>21</v>
      </c>
      <c r="D20" s="49"/>
    </row>
    <row r="21" spans="1:4" ht="15" customHeight="1" thickBot="1">
      <c r="A21" s="36">
        <v>10</v>
      </c>
      <c r="B21" s="50">
        <v>1</v>
      </c>
      <c r="C21" s="38" t="s">
        <v>22</v>
      </c>
      <c r="D21" s="39">
        <v>120443</v>
      </c>
    </row>
    <row r="22" spans="1:4" ht="15" customHeight="1" thickBot="1">
      <c r="A22" s="51"/>
      <c r="B22" s="52"/>
      <c r="C22" s="53" t="s">
        <v>23</v>
      </c>
      <c r="D22" s="54">
        <f>D9+D12+D14+D18+D21</f>
        <v>127500</v>
      </c>
    </row>
    <row r="23" spans="1:4" ht="15" customHeight="1" thickBot="1">
      <c r="A23" s="55"/>
      <c r="B23" s="56"/>
      <c r="C23" s="57"/>
      <c r="D23" s="58"/>
    </row>
    <row r="24" spans="1:4" ht="15" customHeight="1" thickBot="1">
      <c r="A24" s="20"/>
      <c r="B24" s="21"/>
      <c r="C24" s="22" t="s">
        <v>24</v>
      </c>
      <c r="D24" s="23"/>
    </row>
    <row r="25" spans="1:4" ht="15" customHeight="1" thickBot="1">
      <c r="A25" s="24">
        <v>11</v>
      </c>
      <c r="B25" s="25"/>
      <c r="C25" s="26" t="s">
        <v>25</v>
      </c>
      <c r="D25" s="40">
        <f>SUM(D26:D31)</f>
        <v>127500</v>
      </c>
    </row>
    <row r="26" spans="1:4" ht="15" customHeight="1">
      <c r="A26" s="28"/>
      <c r="B26" s="29">
        <v>1</v>
      </c>
      <c r="C26" s="59" t="s">
        <v>26</v>
      </c>
      <c r="D26" s="31">
        <v>81197</v>
      </c>
    </row>
    <row r="27" spans="1:4" ht="15" customHeight="1">
      <c r="A27" s="28"/>
      <c r="B27" s="29">
        <v>2</v>
      </c>
      <c r="C27" s="30" t="s">
        <v>27</v>
      </c>
      <c r="D27" s="31">
        <v>25741</v>
      </c>
    </row>
    <row r="28" spans="1:4" ht="15" customHeight="1">
      <c r="A28" s="28"/>
      <c r="B28" s="29">
        <v>3</v>
      </c>
      <c r="C28" s="30" t="s">
        <v>28</v>
      </c>
      <c r="D28" s="31">
        <v>19192</v>
      </c>
    </row>
    <row r="29" spans="1:4" ht="15" customHeight="1">
      <c r="A29" s="28"/>
      <c r="B29" s="29">
        <v>4</v>
      </c>
      <c r="C29" s="30" t="s">
        <v>29</v>
      </c>
      <c r="D29" s="31"/>
    </row>
    <row r="30" spans="1:4" ht="15" customHeight="1">
      <c r="A30" s="60"/>
      <c r="B30" s="61">
        <v>5</v>
      </c>
      <c r="C30" s="62" t="s">
        <v>30</v>
      </c>
      <c r="D30" s="63"/>
    </row>
    <row r="31" spans="1:4" ht="15" customHeight="1" thickBot="1">
      <c r="A31" s="28"/>
      <c r="B31" s="29">
        <v>6</v>
      </c>
      <c r="C31" s="30" t="s">
        <v>31</v>
      </c>
      <c r="D31" s="31">
        <v>1370</v>
      </c>
    </row>
    <row r="32" spans="1:4" ht="15" customHeight="1" thickBot="1">
      <c r="A32" s="24">
        <v>12</v>
      </c>
      <c r="B32" s="25"/>
      <c r="C32" s="26" t="s">
        <v>32</v>
      </c>
      <c r="D32" s="40">
        <f>SUM(D33:D35)</f>
        <v>0</v>
      </c>
    </row>
    <row r="33" spans="1:4" ht="15" customHeight="1">
      <c r="A33" s="28"/>
      <c r="B33" s="29">
        <v>1</v>
      </c>
      <c r="C33" s="30" t="s">
        <v>33</v>
      </c>
      <c r="D33" s="31"/>
    </row>
    <row r="34" spans="1:4" ht="15" customHeight="1">
      <c r="A34" s="28"/>
      <c r="B34" s="29">
        <v>2</v>
      </c>
      <c r="C34" s="30" t="s">
        <v>34</v>
      </c>
      <c r="D34" s="31"/>
    </row>
    <row r="35" spans="1:4" ht="15" customHeight="1" thickBot="1">
      <c r="A35" s="32"/>
      <c r="B35" s="33">
        <v>3</v>
      </c>
      <c r="C35" s="34" t="s">
        <v>35</v>
      </c>
      <c r="D35" s="35"/>
    </row>
    <row r="36" spans="1:4" ht="15" customHeight="1" thickBot="1">
      <c r="A36" s="41">
        <v>16</v>
      </c>
      <c r="B36" s="42"/>
      <c r="C36" s="43" t="s">
        <v>36</v>
      </c>
      <c r="D36" s="44"/>
    </row>
    <row r="37" spans="1:4" ht="15" customHeight="1" thickBot="1">
      <c r="A37" s="64"/>
      <c r="B37" s="65"/>
      <c r="C37" s="53" t="s">
        <v>37</v>
      </c>
      <c r="D37" s="54">
        <f>D25+D32</f>
        <v>127500</v>
      </c>
    </row>
    <row r="38" spans="1:4" ht="13.5" thickBot="1">
      <c r="A38" s="66"/>
      <c r="B38" s="67"/>
      <c r="C38" s="67"/>
      <c r="D38" s="67"/>
    </row>
    <row r="39" spans="1:4" ht="13.5" thickBot="1">
      <c r="A39" s="68" t="s">
        <v>38</v>
      </c>
      <c r="B39" s="69"/>
      <c r="C39" s="70"/>
      <c r="D39" s="71">
        <v>33</v>
      </c>
    </row>
  </sheetData>
  <mergeCells count="2">
    <mergeCell ref="C5:C6"/>
    <mergeCell ref="D5:D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D7" sqref="D7"/>
    </sheetView>
  </sheetViews>
  <sheetFormatPr defaultColWidth="9.140625" defaultRowHeight="12.75"/>
  <cols>
    <col min="1" max="1" width="10.00390625" style="0" customWidth="1"/>
    <col min="2" max="2" width="9.8515625" style="0" customWidth="1"/>
    <col min="3" max="3" width="40.421875" style="0" customWidth="1"/>
    <col min="4" max="4" width="19.421875" style="0" customWidth="1"/>
  </cols>
  <sheetData>
    <row r="1" spans="1:4" ht="16.5" thickBot="1">
      <c r="A1" s="1"/>
      <c r="B1" s="2"/>
      <c r="C1" s="2"/>
      <c r="D1" s="3" t="s">
        <v>47</v>
      </c>
    </row>
    <row r="2" spans="1:4" ht="15.75">
      <c r="A2" s="4" t="s">
        <v>1</v>
      </c>
      <c r="B2" s="5"/>
      <c r="C2" s="73" t="s">
        <v>48</v>
      </c>
      <c r="D2" s="75" t="s">
        <v>49</v>
      </c>
    </row>
    <row r="3" spans="1:4" ht="15" thickBot="1">
      <c r="A3" s="7" t="s">
        <v>4</v>
      </c>
      <c r="B3" s="8"/>
      <c r="C3" s="74" t="s">
        <v>46</v>
      </c>
      <c r="D3" s="10" t="s">
        <v>6</v>
      </c>
    </row>
    <row r="4" spans="1:4" ht="14.25" thickBot="1">
      <c r="A4" s="11"/>
      <c r="B4" s="11"/>
      <c r="C4" s="11"/>
      <c r="D4" s="12" t="s">
        <v>7</v>
      </c>
    </row>
    <row r="5" spans="1:4" ht="38.25">
      <c r="A5" s="13" t="s">
        <v>8</v>
      </c>
      <c r="B5" s="14" t="s">
        <v>9</v>
      </c>
      <c r="C5" s="841" t="s">
        <v>10</v>
      </c>
      <c r="D5" s="843" t="s">
        <v>223</v>
      </c>
    </row>
    <row r="6" spans="1:4" ht="13.5" thickBot="1">
      <c r="A6" s="15" t="s">
        <v>11</v>
      </c>
      <c r="B6" s="16"/>
      <c r="C6" s="842"/>
      <c r="D6" s="835"/>
    </row>
    <row r="7" spans="1:4" ht="13.5" thickBot="1">
      <c r="A7" s="17">
        <v>1</v>
      </c>
      <c r="B7" s="18">
        <v>2</v>
      </c>
      <c r="C7" s="18">
        <v>3</v>
      </c>
      <c r="D7" s="19">
        <v>4</v>
      </c>
    </row>
    <row r="8" spans="1:4" ht="15" customHeight="1" thickBot="1">
      <c r="A8" s="20"/>
      <c r="B8" s="21"/>
      <c r="C8" s="22" t="s">
        <v>12</v>
      </c>
      <c r="D8" s="23"/>
    </row>
    <row r="9" spans="1:4" ht="15" customHeight="1" thickBot="1">
      <c r="A9" s="24">
        <v>1</v>
      </c>
      <c r="B9" s="25"/>
      <c r="C9" s="26" t="s">
        <v>13</v>
      </c>
      <c r="D9" s="27">
        <v>8200</v>
      </c>
    </row>
    <row r="10" spans="1:4" ht="15" customHeight="1">
      <c r="A10" s="28"/>
      <c r="B10" s="29">
        <v>1</v>
      </c>
      <c r="C10" s="30" t="s">
        <v>14</v>
      </c>
      <c r="D10" s="31"/>
    </row>
    <row r="11" spans="1:4" ht="15" customHeight="1" thickBot="1">
      <c r="A11" s="32"/>
      <c r="B11" s="33">
        <v>2</v>
      </c>
      <c r="C11" s="34" t="s">
        <v>15</v>
      </c>
      <c r="D11" s="35"/>
    </row>
    <row r="12" spans="1:4" ht="15" customHeight="1" thickBot="1">
      <c r="A12" s="36">
        <v>3</v>
      </c>
      <c r="B12" s="37">
        <v>1</v>
      </c>
      <c r="C12" s="38" t="s">
        <v>16</v>
      </c>
      <c r="D12" s="39"/>
    </row>
    <row r="13" spans="1:4" ht="15" customHeight="1" thickBot="1">
      <c r="A13" s="36"/>
      <c r="B13" s="37">
        <v>2</v>
      </c>
      <c r="C13" s="38" t="s">
        <v>39</v>
      </c>
      <c r="D13" s="39"/>
    </row>
    <row r="14" spans="1:4" ht="15" customHeight="1" thickBot="1">
      <c r="A14" s="24">
        <v>5</v>
      </c>
      <c r="B14" s="25"/>
      <c r="C14" s="26" t="s">
        <v>17</v>
      </c>
      <c r="D14" s="40">
        <f>SUM(D15:D16)</f>
        <v>0</v>
      </c>
    </row>
    <row r="15" spans="1:4" ht="15" customHeight="1">
      <c r="A15" s="28"/>
      <c r="B15" s="29">
        <v>1</v>
      </c>
      <c r="C15" s="30" t="s">
        <v>40</v>
      </c>
      <c r="D15" s="31"/>
    </row>
    <row r="16" spans="1:4" ht="15" customHeight="1" thickBot="1">
      <c r="A16" s="32"/>
      <c r="B16" s="33">
        <v>2</v>
      </c>
      <c r="C16" s="34" t="s">
        <v>41</v>
      </c>
      <c r="D16" s="35"/>
    </row>
    <row r="17" spans="1:4" ht="15" customHeight="1" thickBot="1">
      <c r="A17" s="41">
        <v>6</v>
      </c>
      <c r="B17" s="42"/>
      <c r="C17" s="43" t="s">
        <v>18</v>
      </c>
      <c r="D17" s="44"/>
    </row>
    <row r="18" spans="1:4" ht="15" customHeight="1" thickBot="1">
      <c r="A18" s="24">
        <v>9</v>
      </c>
      <c r="B18" s="45"/>
      <c r="C18" s="26" t="s">
        <v>19</v>
      </c>
      <c r="D18" s="27">
        <f>D19+D20</f>
        <v>0</v>
      </c>
    </row>
    <row r="19" spans="1:4" ht="15" customHeight="1" thickBot="1">
      <c r="A19" s="46"/>
      <c r="B19" s="47">
        <v>1</v>
      </c>
      <c r="C19" s="48" t="s">
        <v>20</v>
      </c>
      <c r="D19" s="49"/>
    </row>
    <row r="20" spans="1:4" ht="15" customHeight="1" thickBot="1">
      <c r="A20" s="46"/>
      <c r="B20" s="47">
        <v>2</v>
      </c>
      <c r="C20" s="48" t="s">
        <v>21</v>
      </c>
      <c r="D20" s="49"/>
    </row>
    <row r="21" spans="1:4" ht="15" customHeight="1" thickBot="1">
      <c r="A21" s="36">
        <v>10</v>
      </c>
      <c r="B21" s="50">
        <v>1</v>
      </c>
      <c r="C21" s="38" t="s">
        <v>22</v>
      </c>
      <c r="D21" s="39">
        <v>25418</v>
      </c>
    </row>
    <row r="22" spans="1:4" ht="15" customHeight="1" thickBot="1">
      <c r="A22" s="51"/>
      <c r="B22" s="52"/>
      <c r="C22" s="53" t="s">
        <v>23</v>
      </c>
      <c r="D22" s="54">
        <f>D9+D12+D14+D18+D21</f>
        <v>33618</v>
      </c>
    </row>
    <row r="23" spans="1:4" ht="7.5" customHeight="1" thickBot="1">
      <c r="A23" s="55"/>
      <c r="B23" s="56"/>
      <c r="C23" s="57"/>
      <c r="D23" s="58"/>
    </row>
    <row r="24" spans="1:4" ht="15" customHeight="1" thickBot="1">
      <c r="A24" s="20"/>
      <c r="B24" s="21"/>
      <c r="C24" s="22" t="s">
        <v>24</v>
      </c>
      <c r="D24" s="23"/>
    </row>
    <row r="25" spans="1:4" ht="15" customHeight="1" thickBot="1">
      <c r="A25" s="24">
        <v>11</v>
      </c>
      <c r="B25" s="25"/>
      <c r="C25" s="26" t="s">
        <v>25</v>
      </c>
      <c r="D25" s="40">
        <f>SUM(D26:D31)</f>
        <v>33618</v>
      </c>
    </row>
    <row r="26" spans="1:4" ht="15" customHeight="1">
      <c r="A26" s="28"/>
      <c r="B26" s="29">
        <v>1</v>
      </c>
      <c r="C26" s="59" t="s">
        <v>26</v>
      </c>
      <c r="D26" s="31">
        <v>14765</v>
      </c>
    </row>
    <row r="27" spans="1:4" ht="15" customHeight="1">
      <c r="A27" s="28"/>
      <c r="B27" s="29">
        <v>2</v>
      </c>
      <c r="C27" s="30" t="s">
        <v>27</v>
      </c>
      <c r="D27" s="31">
        <v>4881</v>
      </c>
    </row>
    <row r="28" spans="1:4" ht="15" customHeight="1">
      <c r="A28" s="29"/>
      <c r="B28" s="29">
        <v>3</v>
      </c>
      <c r="C28" s="30" t="s">
        <v>28</v>
      </c>
      <c r="D28" s="31">
        <v>13972</v>
      </c>
    </row>
    <row r="29" spans="1:4" ht="15" customHeight="1">
      <c r="A29" s="29"/>
      <c r="B29" s="29">
        <v>4</v>
      </c>
      <c r="C29" s="30" t="s">
        <v>29</v>
      </c>
      <c r="D29" s="31"/>
    </row>
    <row r="30" spans="1:4" ht="15" customHeight="1">
      <c r="A30" s="60"/>
      <c r="B30" s="61">
        <v>5</v>
      </c>
      <c r="C30" s="62" t="s">
        <v>30</v>
      </c>
      <c r="D30" s="63"/>
    </row>
    <row r="31" spans="1:4" ht="15" customHeight="1" thickBot="1">
      <c r="A31" s="28"/>
      <c r="B31" s="29">
        <v>6</v>
      </c>
      <c r="C31" s="30" t="s">
        <v>31</v>
      </c>
      <c r="D31" s="31"/>
    </row>
    <row r="32" spans="1:4" ht="15" customHeight="1" thickBot="1">
      <c r="A32" s="24">
        <v>12</v>
      </c>
      <c r="B32" s="25"/>
      <c r="C32" s="26" t="s">
        <v>32</v>
      </c>
      <c r="D32" s="40">
        <f>SUM(D33:D35)</f>
        <v>0</v>
      </c>
    </row>
    <row r="33" spans="1:4" ht="15" customHeight="1">
      <c r="A33" s="28"/>
      <c r="B33" s="29">
        <v>1</v>
      </c>
      <c r="C33" s="30" t="s">
        <v>33</v>
      </c>
      <c r="D33" s="31"/>
    </row>
    <row r="34" spans="1:4" ht="15" customHeight="1">
      <c r="A34" s="28"/>
      <c r="B34" s="29">
        <v>2</v>
      </c>
      <c r="C34" s="30" t="s">
        <v>34</v>
      </c>
      <c r="D34" s="31"/>
    </row>
    <row r="35" spans="1:4" ht="15" customHeight="1" thickBot="1">
      <c r="A35" s="32"/>
      <c r="B35" s="33">
        <v>3</v>
      </c>
      <c r="C35" s="34" t="s">
        <v>35</v>
      </c>
      <c r="D35" s="35"/>
    </row>
    <row r="36" spans="1:4" ht="15" customHeight="1" thickBot="1">
      <c r="A36" s="41">
        <v>16</v>
      </c>
      <c r="B36" s="42"/>
      <c r="C36" s="76" t="s">
        <v>36</v>
      </c>
      <c r="D36" s="44"/>
    </row>
    <row r="37" spans="1:4" ht="15" customHeight="1" thickBot="1">
      <c r="A37" s="64"/>
      <c r="B37" s="65"/>
      <c r="C37" s="53" t="s">
        <v>37</v>
      </c>
      <c r="D37" s="54">
        <f>D25+D32</f>
        <v>33618</v>
      </c>
    </row>
    <row r="38" spans="1:4" ht="13.5" thickBot="1">
      <c r="A38" s="66"/>
      <c r="B38" s="67"/>
      <c r="C38" s="67"/>
      <c r="D38" s="67"/>
    </row>
    <row r="39" spans="1:4" ht="13.5" thickBot="1">
      <c r="A39" s="68" t="s">
        <v>38</v>
      </c>
      <c r="B39" s="69"/>
      <c r="C39" s="70"/>
      <c r="D39" s="71">
        <v>7</v>
      </c>
    </row>
  </sheetData>
  <mergeCells count="2">
    <mergeCell ref="C5:C6"/>
    <mergeCell ref="D5:D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2007-03-26T06:45:42Z</cp:lastPrinted>
  <dcterms:created xsi:type="dcterms:W3CDTF">2007-02-13T07:27:13Z</dcterms:created>
  <dcterms:modified xsi:type="dcterms:W3CDTF">2007-03-26T06:45:45Z</dcterms:modified>
  <cp:category/>
  <cp:version/>
  <cp:contentType/>
  <cp:contentStatus/>
</cp:coreProperties>
</file>